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5" activeTab="12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  <sheet name="Statistics" sheetId="14" r:id="rId11"/>
    <sheet name="DBSCAN IRST004" sheetId="15" r:id="rId12"/>
    <sheet name="DBSCAN IRST005" sheetId="16" r:id="rId13"/>
    <sheet name="DBSCAN IRST008" sheetId="17" r:id="rId14"/>
    <sheet name="DBSCAN IRST011" sheetId="18" r:id="rId15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8" i="14" l="1"/>
  <c r="T37" i="14"/>
  <c r="T27" i="14"/>
  <c r="T7" i="14"/>
  <c r="T17" i="14"/>
  <c r="T46" i="14"/>
  <c r="T35" i="14"/>
  <c r="T25" i="14"/>
  <c r="T5" i="14"/>
  <c r="T15" i="14"/>
  <c r="B49" i="14"/>
  <c r="B38" i="14"/>
  <c r="B28" i="14"/>
  <c r="B18" i="14"/>
  <c r="B8" i="14"/>
  <c r="S48" i="14"/>
  <c r="S37" i="14"/>
  <c r="S27" i="14"/>
  <c r="S17" i="14"/>
  <c r="T45" i="14"/>
  <c r="T34" i="14"/>
  <c r="T24" i="14"/>
  <c r="T14" i="14"/>
  <c r="T4" i="14"/>
  <c r="Q48" i="14"/>
  <c r="Q47" i="14"/>
  <c r="S46" i="14"/>
  <c r="Q46" i="14"/>
  <c r="Q45" i="14"/>
  <c r="Q44" i="14"/>
  <c r="S5" i="14"/>
  <c r="S15" i="14"/>
  <c r="S25" i="14"/>
  <c r="S35" i="14"/>
  <c r="R5" i="14"/>
  <c r="R15" i="14"/>
  <c r="R25" i="14"/>
  <c r="R35" i="14"/>
  <c r="R34" i="14"/>
  <c r="R24" i="14"/>
  <c r="R14" i="14"/>
  <c r="R4" i="14"/>
  <c r="Q34" i="14"/>
  <c r="Q35" i="14"/>
  <c r="Q36" i="14"/>
  <c r="Q37" i="14"/>
  <c r="Q33" i="14"/>
  <c r="Q24" i="14"/>
  <c r="Q25" i="14"/>
  <c r="Q26" i="14"/>
  <c r="Q27" i="14"/>
  <c r="Q23" i="14"/>
  <c r="Q14" i="14"/>
  <c r="Q15" i="14"/>
  <c r="Q16" i="14"/>
  <c r="Q17" i="14"/>
  <c r="Q13" i="14"/>
  <c r="Q3" i="14"/>
  <c r="Q4" i="14"/>
  <c r="Q5" i="14"/>
  <c r="Q6" i="14"/>
  <c r="Q7" i="14"/>
  <c r="R46" i="14" l="1"/>
  <c r="R45" i="14"/>
  <c r="J128" i="13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<sst xmlns="http://schemas.openxmlformats.org/spreadsheetml/2006/main" count="303" uniqueCount="129">
  <si>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</si>
  <si>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</si>
  <si>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</si>
  <si>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</si>
  <si>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</si>
  <si>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</si>
  <si>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</si>
  <si>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</si>
  <si>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</si>
  <si>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</si>
  <si>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</si>
  <si>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</si>
  <si>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</si>
  <si>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</si>
  <si>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</si>
  <si>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</si>
  <si>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</si>
  <si>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</si>
  <si>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</si>
  <si>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</si>
  <si>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</si>
  <si>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</si>
  <si>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</si>
  <si>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</si>
  <si>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</si>
  <si>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</si>
  <si>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</si>
  <si>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</si>
  <si>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</si>
  <si>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</si>
  <si>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</si>
  <si>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</si>
  <si>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</si>
  <si>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</si>
  <si>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</si>
  <si>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</si>
  <si>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</si>
  <si>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</si>
  <si>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</si>
  <si>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</si>
  <si>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</si>
  <si>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</si>
  <si>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</si>
  <si>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</si>
  <si>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</si>
  <si>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</si>
  <si>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</si>
  <si>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</si>
  <si>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</si>
  <si>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</si>
  <si>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</si>
  <si>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</si>
  <si>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</si>
  <si>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</si>
  <si>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</si>
  <si>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</si>
  <si>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</si>
  <si>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</si>
  <si>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</si>
  <si>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</si>
  <si>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</si>
  <si>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</si>
  <si>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</si>
  <si>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</si>
  <si>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</si>
  <si>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</si>
  <si>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</si>
  <si>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</si>
  <si>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</si>
  <si>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</si>
  <si>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</si>
  <si>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</si>
  <si>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</si>
  <si>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</si>
  <si>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</si>
  <si>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</si>
  <si>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</si>
  <si>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</si>
  <si>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</si>
  <si>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</si>
  <si>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</si>
  <si>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</si>
  <si>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</si>
  <si>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</si>
  <si>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</si>
  <si>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</si>
  <si>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</si>
  <si>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</si>
  <si>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</si>
  <si>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</si>
  <si>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</si>
  <si>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</si>
  <si>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</si>
  <si>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</si>
  <si>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</si>
  <si>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</si>
  <si>
    <t>Minute</t>
  </si>
  <si>
    <t>Max</t>
  </si>
  <si>
    <t>Min</t>
  </si>
  <si>
    <t>Range</t>
  </si>
  <si>
    <t>Average</t>
  </si>
  <si>
    <t>Standard Deviation</t>
  </si>
  <si>
    <t>If standard deviation is &lt; 200 --&gt; epsilon = 6</t>
  </si>
  <si>
    <t>If range is &lt; 2500 epsilon = 1</t>
  </si>
  <si>
    <t>597x233</t>
  </si>
  <si>
    <t>615x238</t>
  </si>
  <si>
    <t>595x228</t>
  </si>
  <si>
    <t>483x174</t>
  </si>
  <si>
    <t>466x215</t>
  </si>
  <si>
    <t>Cluster at 1 instead of 7</t>
  </si>
  <si>
    <t xml:space="preserve">Cluster at 1 instead of 7 - track nipple movement </t>
  </si>
  <si>
    <t xml:space="preserve">Cluster at 1 instead of 7 - NOT tracking nipple movement </t>
  </si>
  <si>
    <t>Cluster at 15 instead of 7</t>
  </si>
  <si>
    <t>Clustering on 7 with nipple tracking for change over time check</t>
  </si>
  <si>
    <t>New crop, diagonal/vertical/horizontal vessel check, change over time 25%, not tracking nipple for change over time</t>
  </si>
  <si>
    <t>New crop, diagonal vessel check, change over time 25%, not tracking nipple for change over time. Not eliminating positive change</t>
  </si>
  <si>
    <t>New crop, diagonal vessel check, change over time 25%, not tracking nipple for change over time, keep clusters with positive change</t>
  </si>
  <si>
    <t>*Vessel check removed all clusters</t>
  </si>
  <si>
    <t>Just old diagonal vessel check</t>
  </si>
  <si>
    <t xml:space="preserve">Same as above but with Old diagonal </t>
  </si>
  <si>
    <t>New crop, both diagonal vessel check, change over time 25%, not tracking nipple for change over time, keep clusters with positive change</t>
  </si>
  <si>
    <t>Same as above with only Old diagonal</t>
  </si>
  <si>
    <t>Same as above but with only old diagonal</t>
  </si>
  <si>
    <t>Old and up/Down keep vessels</t>
  </si>
  <si>
    <t>Up/Down works</t>
  </si>
  <si>
    <t xml:space="preserve">Raised vessel check thresold to 1.5% </t>
  </si>
  <si>
    <t>Old diagonal vessel check at 1.5%; not tracking nipple;</t>
  </si>
  <si>
    <t>Changed vessel check threshold to 1%</t>
  </si>
  <si>
    <t>Old diagonal check only, threshold at 1.5%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</si>
</sst>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  <font>
      <sz val="22"/>
      <color theme="1"/>
      <name val="Calibri"/>
      <family val="2"/>
      <scheme val="minor"/>
    </font>
    <font>
      <sz val="20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33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8" fillId="0" borderId="0" xfId="0" applyFont="1"/>
    <xf numFmtId="0" fontId="9" fillId="0" borderId="0" xfId="0" applyFont="1" applyAlignment="1"/>
    <xf numFmtId="0" fontId="0" fillId="0" borderId="0" xfId="0" applyAlignment="1"/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 vertical="center"/>
    </xf>
    <xf numFmtId="14" fontId="0" fillId="0" borderId="0" xfId="0" applyNumberFormat="1"/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66.png"/><Relationship Id="rId1" Type="http://schemas.openxmlformats.org/officeDocument/2006/relationships/image" Target="../media/image165.png"/><Relationship Id="rId5" Type="http://schemas.openxmlformats.org/officeDocument/2006/relationships/image" Target="../media/image169.png"/><Relationship Id="rId4" Type="http://schemas.openxmlformats.org/officeDocument/2006/relationships/image" Target="../media/image16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2.png"/><Relationship Id="rId2" Type="http://schemas.openxmlformats.org/officeDocument/2006/relationships/image" Target="../media/image171.png"/><Relationship Id="rId1" Type="http://schemas.openxmlformats.org/officeDocument/2006/relationships/image" Target="../media/image170.png"/><Relationship Id="rId4" Type="http://schemas.openxmlformats.org/officeDocument/2006/relationships/image" Target="../media/image17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6.png"/><Relationship Id="rId2" Type="http://schemas.openxmlformats.org/officeDocument/2006/relationships/image" Target="../media/image175.png"/><Relationship Id="rId1" Type="http://schemas.openxmlformats.org/officeDocument/2006/relationships/image" Target="../media/image17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4.png"/><Relationship Id="rId13" Type="http://schemas.openxmlformats.org/officeDocument/2006/relationships/image" Target="../media/image139.png"/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12" Type="http://schemas.openxmlformats.org/officeDocument/2006/relationships/image" Target="../media/image138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11" Type="http://schemas.openxmlformats.org/officeDocument/2006/relationships/image" Target="../media/image137.png"/><Relationship Id="rId5" Type="http://schemas.openxmlformats.org/officeDocument/2006/relationships/image" Target="../media/image131.png"/><Relationship Id="rId10" Type="http://schemas.openxmlformats.org/officeDocument/2006/relationships/image" Target="../media/image136.png"/><Relationship Id="rId4" Type="http://schemas.openxmlformats.org/officeDocument/2006/relationships/image" Target="../media/image130.png"/><Relationship Id="rId9" Type="http://schemas.openxmlformats.org/officeDocument/2006/relationships/image" Target="../media/image135.png"/><Relationship Id="rId14" Type="http://schemas.openxmlformats.org/officeDocument/2006/relationships/image" Target="../media/image14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5.png"/><Relationship Id="rId13" Type="http://schemas.openxmlformats.org/officeDocument/2006/relationships/image" Target="../media/image150.png"/><Relationship Id="rId18" Type="http://schemas.openxmlformats.org/officeDocument/2006/relationships/image" Target="../media/image155.png"/><Relationship Id="rId26" Type="http://schemas.openxmlformats.org/officeDocument/2006/relationships/image" Target="../media/image163.png"/><Relationship Id="rId3" Type="http://schemas.openxmlformats.org/officeDocument/2006/relationships/image" Target="../media/image124.png"/><Relationship Id="rId21" Type="http://schemas.openxmlformats.org/officeDocument/2006/relationships/image" Target="../media/image158.png"/><Relationship Id="rId7" Type="http://schemas.openxmlformats.org/officeDocument/2006/relationships/image" Target="../media/image144.png"/><Relationship Id="rId12" Type="http://schemas.openxmlformats.org/officeDocument/2006/relationships/image" Target="../media/image149.png"/><Relationship Id="rId17" Type="http://schemas.openxmlformats.org/officeDocument/2006/relationships/image" Target="../media/image154.png"/><Relationship Id="rId25" Type="http://schemas.openxmlformats.org/officeDocument/2006/relationships/image" Target="../media/image162.png"/><Relationship Id="rId2" Type="http://schemas.openxmlformats.org/officeDocument/2006/relationships/image" Target="../media/image120.png"/><Relationship Id="rId16" Type="http://schemas.openxmlformats.org/officeDocument/2006/relationships/image" Target="../media/image153.png"/><Relationship Id="rId20" Type="http://schemas.openxmlformats.org/officeDocument/2006/relationships/image" Target="../media/image157.png"/><Relationship Id="rId1" Type="http://schemas.openxmlformats.org/officeDocument/2006/relationships/image" Target="../media/image113.png"/><Relationship Id="rId6" Type="http://schemas.openxmlformats.org/officeDocument/2006/relationships/image" Target="../media/image143.png"/><Relationship Id="rId11" Type="http://schemas.openxmlformats.org/officeDocument/2006/relationships/image" Target="../media/image148.png"/><Relationship Id="rId24" Type="http://schemas.openxmlformats.org/officeDocument/2006/relationships/image" Target="../media/image161.png"/><Relationship Id="rId5" Type="http://schemas.openxmlformats.org/officeDocument/2006/relationships/image" Target="../media/image142.png"/><Relationship Id="rId15" Type="http://schemas.openxmlformats.org/officeDocument/2006/relationships/image" Target="../media/image152.png"/><Relationship Id="rId23" Type="http://schemas.openxmlformats.org/officeDocument/2006/relationships/image" Target="../media/image160.png"/><Relationship Id="rId10" Type="http://schemas.openxmlformats.org/officeDocument/2006/relationships/image" Target="../media/image147.png"/><Relationship Id="rId19" Type="http://schemas.openxmlformats.org/officeDocument/2006/relationships/image" Target="../media/image156.png"/><Relationship Id="rId4" Type="http://schemas.openxmlformats.org/officeDocument/2006/relationships/image" Target="../media/image141.png"/><Relationship Id="rId9" Type="http://schemas.openxmlformats.org/officeDocument/2006/relationships/image" Target="../media/image146.png"/><Relationship Id="rId14" Type="http://schemas.openxmlformats.org/officeDocument/2006/relationships/image" Target="../media/image151.png"/><Relationship Id="rId22" Type="http://schemas.openxmlformats.org/officeDocument/2006/relationships/image" Target="../media/image159.png"/><Relationship Id="rId27" Type="http://schemas.openxmlformats.org/officeDocument/2006/relationships/image" Target="../media/image1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62708</xdr:rowOff>
    </xdr:from>
    <xdr:to>
      <xdr:col>14</xdr:col>
      <xdr:colOff>321962</xdr:colOff>
      <xdr:row>28</xdr:row>
      <xdr:rowOff>122837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24708"/>
          <a:ext cx="8856362" cy="4632129"/>
        </a:xfrm>
        <a:prstGeom prst="rect">
          <a:avLst/>
        </a:prstGeom>
      </xdr:spPr>
    </xdr:pic>
    <xdr:clientData/>
  </xdr:twoCellAnchor>
  <xdr:twoCellAnchor editAs="oneCell">
    <xdr:from>
      <xdr:col>0</xdr:col>
      <xdr:colOff>254345</xdr:colOff>
      <xdr:row>36</xdr:row>
      <xdr:rowOff>183697</xdr:rowOff>
    </xdr:from>
    <xdr:to>
      <xdr:col>17</xdr:col>
      <xdr:colOff>226896</xdr:colOff>
      <xdr:row>61</xdr:row>
      <xdr:rowOff>69397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4345" y="7041697"/>
          <a:ext cx="10382015" cy="4648200"/>
        </a:xfrm>
        <a:prstGeom prst="rect">
          <a:avLst/>
        </a:prstGeom>
      </xdr:spPr>
    </xdr:pic>
    <xdr:clientData/>
  </xdr:twoCellAnchor>
  <xdr:twoCellAnchor editAs="oneCell">
    <xdr:from>
      <xdr:col>0</xdr:col>
      <xdr:colOff>404135</xdr:colOff>
      <xdr:row>67</xdr:row>
      <xdr:rowOff>36739</xdr:rowOff>
    </xdr:from>
    <xdr:to>
      <xdr:col>24</xdr:col>
      <xdr:colOff>297544</xdr:colOff>
      <xdr:row>87</xdr:row>
      <xdr:rowOff>188644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4135" y="12800239"/>
          <a:ext cx="14589123" cy="3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478972</xdr:colOff>
      <xdr:row>94</xdr:row>
      <xdr:rowOff>54429</xdr:rowOff>
    </xdr:from>
    <xdr:to>
      <xdr:col>23</xdr:col>
      <xdr:colOff>147960</xdr:colOff>
      <xdr:row>129</xdr:row>
      <xdr:rowOff>53596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8972" y="17961429"/>
          <a:ext cx="13689788" cy="6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76200</xdr:rowOff>
    </xdr:from>
    <xdr:to>
      <xdr:col>11</xdr:col>
      <xdr:colOff>380190</xdr:colOff>
      <xdr:row>151</xdr:row>
      <xdr:rowOff>142509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5984200"/>
          <a:ext cx="6476190" cy="292380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13607</xdr:rowOff>
    </xdr:from>
    <xdr:to>
      <xdr:col>21</xdr:col>
      <xdr:colOff>446019</xdr:colOff>
      <xdr:row>55</xdr:row>
      <xdr:rowOff>40940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85107"/>
          <a:ext cx="13304769" cy="9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66</xdr:row>
      <xdr:rowOff>57150</xdr:rowOff>
    </xdr:from>
    <xdr:to>
      <xdr:col>23</xdr:col>
      <xdr:colOff>164245</xdr:colOff>
      <xdr:row>99</xdr:row>
      <xdr:rowOff>84936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" y="12630150"/>
          <a:ext cx="14032645" cy="6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109</xdr:row>
      <xdr:rowOff>38100</xdr:rowOff>
    </xdr:from>
    <xdr:to>
      <xdr:col>25</xdr:col>
      <xdr:colOff>151876</xdr:colOff>
      <xdr:row>149</xdr:row>
      <xdr:rowOff>94290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0802600"/>
          <a:ext cx="15010876" cy="7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510988</xdr:colOff>
      <xdr:row>160</xdr:row>
      <xdr:rowOff>4482</xdr:rowOff>
    </xdr:from>
    <xdr:to>
      <xdr:col>23</xdr:col>
      <xdr:colOff>123241</xdr:colOff>
      <xdr:row>192</xdr:row>
      <xdr:rowOff>137053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988" y="30484482"/>
          <a:ext cx="13529959" cy="622857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285751</xdr:colOff>
      <xdr:row>1</xdr:row>
      <xdr:rowOff>76200</xdr:rowOff>
    </xdr:from>
    <xdr:to>
      <xdr:col>19</xdr:col>
      <xdr:colOff>1121</xdr:colOff>
      <xdr:row>30</xdr:row>
      <xdr:rowOff>46978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1" y="266700"/>
          <a:ext cx="11297770" cy="5495278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447675</xdr:colOff>
      <xdr:row>34</xdr:row>
      <xdr:rowOff>152400</xdr:rowOff>
    </xdr:from>
    <xdr:to>
      <xdr:col>19</xdr:col>
      <xdr:colOff>338</xdr:colOff>
      <xdr:row>64</xdr:row>
      <xdr:rowOff>160964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" y="6629400"/>
          <a:ext cx="11135063" cy="5723564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74</xdr:row>
      <xdr:rowOff>9525</xdr:rowOff>
    </xdr:from>
    <xdr:to>
      <xdr:col>24</xdr:col>
      <xdr:colOff>360140</xdr:colOff>
      <xdr:row>113</xdr:row>
      <xdr:rowOff>8596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4350" y="14106525"/>
          <a:ext cx="14476190" cy="742857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4</xdr:row>
      <xdr:rowOff>19050</xdr:rowOff>
    </xdr:from>
    <xdr:to>
      <xdr:col>21</xdr:col>
      <xdr:colOff>46039</xdr:colOff>
      <xdr:row>37</xdr:row>
      <xdr:rowOff>103979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781050"/>
          <a:ext cx="12685714" cy="6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42</xdr:row>
      <xdr:rowOff>152400</xdr:rowOff>
    </xdr:from>
    <xdr:to>
      <xdr:col>21</xdr:col>
      <xdr:colOff>369863</xdr:colOff>
      <xdr:row>76</xdr:row>
      <xdr:rowOff>75400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8153400"/>
          <a:ext cx="12895238" cy="64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xmlns="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xmlns="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xmlns="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xmlns="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xmlns="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2436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</xdr:row>
      <xdr:rowOff>0</xdr:rowOff>
    </xdr:from>
    <xdr:to>
      <xdr:col>45</xdr:col>
      <xdr:colOff>179345</xdr:colOff>
      <xdr:row>51</xdr:row>
      <xdr:rowOff>8333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4" y="190500"/>
          <a:ext cx="13038095" cy="9533333"/>
        </a:xfrm>
        <a:prstGeom prst="rect">
          <a:avLst/>
        </a:prstGeom>
      </xdr:spPr>
    </xdr:pic>
    <xdr:clientData/>
  </xdr:twoCellAnchor>
  <xdr:oneCellAnchor>
    <xdr:from>
      <xdr:col>24</xdr:col>
      <xdr:colOff>0</xdr:colOff>
      <xdr:row>55</xdr:row>
      <xdr:rowOff>0</xdr:rowOff>
    </xdr:from>
    <xdr:ext cx="12704762" cy="9371428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2824" y="10477500"/>
          <a:ext cx="12704762" cy="9371428"/>
        </a:xfrm>
        <a:prstGeom prst="rect">
          <a:avLst/>
        </a:prstGeom>
      </xdr:spPr>
    </xdr:pic>
    <xdr:clientData/>
  </xdr:oneCellAnchor>
  <xdr:twoCellAnchor editAs="oneCell">
    <xdr:from>
      <xdr:col>24</xdr:col>
      <xdr:colOff>0</xdr:colOff>
      <xdr:row>109</xdr:row>
      <xdr:rowOff>0</xdr:rowOff>
    </xdr:from>
    <xdr:to>
      <xdr:col>42</xdr:col>
      <xdr:colOff>492500</xdr:colOff>
      <xdr:row>146</xdr:row>
      <xdr:rowOff>136512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14" y="20764500"/>
          <a:ext cx="11514286" cy="7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151</xdr:row>
      <xdr:rowOff>0</xdr:rowOff>
    </xdr:from>
    <xdr:to>
      <xdr:col>43</xdr:col>
      <xdr:colOff>299226</xdr:colOff>
      <xdr:row>194</xdr:row>
      <xdr:rowOff>160881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4" y="28942393"/>
          <a:ext cx="11933333" cy="8352381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197</xdr:row>
      <xdr:rowOff>0</xdr:rowOff>
    </xdr:from>
    <xdr:to>
      <xdr:col>43</xdr:col>
      <xdr:colOff>292933</xdr:colOff>
      <xdr:row>247</xdr:row>
      <xdr:rowOff>103571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47273" y="37701682"/>
          <a:ext cx="11809524" cy="9628571"/>
        </a:xfrm>
        <a:prstGeom prst="rect">
          <a:avLst/>
        </a:prstGeom>
      </xdr:spPr>
    </xdr:pic>
    <xdr:clientData/>
  </xdr:twoCellAnchor>
  <xdr:twoCellAnchor editAs="oneCell">
    <xdr:from>
      <xdr:col>25</xdr:col>
      <xdr:colOff>209550</xdr:colOff>
      <xdr:row>248</xdr:row>
      <xdr:rowOff>133350</xdr:rowOff>
    </xdr:from>
    <xdr:to>
      <xdr:col>42</xdr:col>
      <xdr:colOff>246350</xdr:colOff>
      <xdr:row>296</xdr:row>
      <xdr:rowOff>170302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49550" y="47548800"/>
          <a:ext cx="10400000" cy="918095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300</xdr:row>
      <xdr:rowOff>0</xdr:rowOff>
    </xdr:from>
    <xdr:to>
      <xdr:col>42</xdr:col>
      <xdr:colOff>589181</xdr:colOff>
      <xdr:row>347</xdr:row>
      <xdr:rowOff>65548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40000" y="57321450"/>
          <a:ext cx="10952381" cy="9019048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350</xdr:row>
      <xdr:rowOff>0</xdr:rowOff>
    </xdr:from>
    <xdr:to>
      <xdr:col>46</xdr:col>
      <xdr:colOff>33588</xdr:colOff>
      <xdr:row>398</xdr:row>
      <xdr:rowOff>160762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322826" y="66848935"/>
          <a:ext cx="12904762" cy="930476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403</xdr:row>
      <xdr:rowOff>0</xdr:rowOff>
    </xdr:from>
    <xdr:to>
      <xdr:col>43</xdr:col>
      <xdr:colOff>281851</xdr:colOff>
      <xdr:row>450</xdr:row>
      <xdr:rowOff>94119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322826" y="76945435"/>
          <a:ext cx="11314286" cy="9047619"/>
        </a:xfrm>
        <a:prstGeom prst="rect">
          <a:avLst/>
        </a:prstGeom>
      </xdr:spPr>
    </xdr:pic>
    <xdr:clientData/>
  </xdr:twoCellAnchor>
  <xdr:twoCellAnchor editAs="oneCell">
    <xdr:from>
      <xdr:col>45</xdr:col>
      <xdr:colOff>285750</xdr:colOff>
      <xdr:row>55</xdr:row>
      <xdr:rowOff>180975</xdr:rowOff>
    </xdr:from>
    <xdr:to>
      <xdr:col>65</xdr:col>
      <xdr:colOff>74658</xdr:colOff>
      <xdr:row>99</xdr:row>
      <xdr:rowOff>88468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717750" y="10658475"/>
          <a:ext cx="11980908" cy="828949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31648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31687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145974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115</xdr:row>
      <xdr:rowOff>123824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  <xdr:twoCellAnchor editAs="oneCell">
    <xdr:from>
      <xdr:col>56</xdr:col>
      <xdr:colOff>244929</xdr:colOff>
      <xdr:row>43</xdr:row>
      <xdr:rowOff>347218</xdr:rowOff>
    </xdr:from>
    <xdr:to>
      <xdr:col>77</xdr:col>
      <xdr:colOff>590012</xdr:colOff>
      <xdr:row>80</xdr:row>
      <xdr:rowOff>6961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814500" y="9722539"/>
          <a:ext cx="13203833" cy="6912351"/>
        </a:xfrm>
        <a:prstGeom prst="rect">
          <a:avLst/>
        </a:prstGeom>
      </xdr:spPr>
    </xdr:pic>
    <xdr:clientData/>
  </xdr:twoCellAnchor>
  <xdr:twoCellAnchor editAs="oneCell">
    <xdr:from>
      <xdr:col>70</xdr:col>
      <xdr:colOff>517071</xdr:colOff>
      <xdr:row>94</xdr:row>
      <xdr:rowOff>120043</xdr:rowOff>
    </xdr:from>
    <xdr:to>
      <xdr:col>90</xdr:col>
      <xdr:colOff>434928</xdr:colOff>
      <xdr:row>126</xdr:row>
      <xdr:rowOff>169103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659142" y="20027293"/>
          <a:ext cx="12164286" cy="6436253"/>
        </a:xfrm>
        <a:prstGeom prst="rect">
          <a:avLst/>
        </a:prstGeom>
      </xdr:spPr>
    </xdr:pic>
    <xdr:clientData/>
  </xdr:twoCellAnchor>
  <xdr:twoCellAnchor editAs="oneCell">
    <xdr:from>
      <xdr:col>91</xdr:col>
      <xdr:colOff>435429</xdr:colOff>
      <xdr:row>6</xdr:row>
      <xdr:rowOff>27215</xdr:rowOff>
    </xdr:from>
    <xdr:to>
      <xdr:col>115</xdr:col>
      <xdr:colOff>37582</xdr:colOff>
      <xdr:row>24</xdr:row>
      <xdr:rowOff>188459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436250" y="1782536"/>
          <a:ext cx="14297868" cy="3753530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137</xdr:row>
      <xdr:rowOff>0</xdr:rowOff>
    </xdr:from>
    <xdr:to>
      <xdr:col>67</xdr:col>
      <xdr:colOff>1114</xdr:colOff>
      <xdr:row>172</xdr:row>
      <xdr:rowOff>122976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3446357" y="28711071"/>
          <a:ext cx="12857143" cy="6790476"/>
        </a:xfrm>
        <a:prstGeom prst="rect">
          <a:avLst/>
        </a:prstGeom>
      </xdr:spPr>
    </xdr:pic>
    <xdr:clientData/>
  </xdr:twoCellAnchor>
  <xdr:twoCellAnchor editAs="oneCell">
    <xdr:from>
      <xdr:col>117</xdr:col>
      <xdr:colOff>33132</xdr:colOff>
      <xdr:row>6</xdr:row>
      <xdr:rowOff>0</xdr:rowOff>
    </xdr:from>
    <xdr:to>
      <xdr:col>133</xdr:col>
      <xdr:colOff>337418</xdr:colOff>
      <xdr:row>43</xdr:row>
      <xdr:rowOff>370476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011697" y="1764196"/>
          <a:ext cx="15014199" cy="7932497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57</xdr:row>
      <xdr:rowOff>0</xdr:rowOff>
    </xdr:from>
    <xdr:to>
      <xdr:col>134</xdr:col>
      <xdr:colOff>34822</xdr:colOff>
      <xdr:row>95</xdr:row>
      <xdr:rowOff>120107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921179" y="12246429"/>
          <a:ext cx="15342857" cy="7971428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105</xdr:row>
      <xdr:rowOff>0</xdr:rowOff>
    </xdr:from>
    <xdr:to>
      <xdr:col>133</xdr:col>
      <xdr:colOff>209048</xdr:colOff>
      <xdr:row>142</xdr:row>
      <xdr:rowOff>129655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921179" y="22002750"/>
          <a:ext cx="14904762" cy="7790476"/>
        </a:xfrm>
        <a:prstGeom prst="rect">
          <a:avLst/>
        </a:prstGeom>
      </xdr:spPr>
    </xdr:pic>
    <xdr:clientData/>
  </xdr:twoCellAnchor>
  <xdr:twoCellAnchor editAs="oneCell">
    <xdr:from>
      <xdr:col>92</xdr:col>
      <xdr:colOff>34637</xdr:colOff>
      <xdr:row>105</xdr:row>
      <xdr:rowOff>0</xdr:rowOff>
    </xdr:from>
    <xdr:to>
      <xdr:col>116</xdr:col>
      <xdr:colOff>458792</xdr:colOff>
      <xdr:row>142</xdr:row>
      <xdr:rowOff>166141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133182" y="22080682"/>
          <a:ext cx="14971428" cy="7838095"/>
        </a:xfrm>
        <a:prstGeom prst="rect">
          <a:avLst/>
        </a:prstGeom>
      </xdr:spPr>
    </xdr:pic>
    <xdr:clientData/>
  </xdr:twoCellAnchor>
  <xdr:twoCellAnchor editAs="oneCell">
    <xdr:from>
      <xdr:col>114</xdr:col>
      <xdr:colOff>51955</xdr:colOff>
      <xdr:row>152</xdr:row>
      <xdr:rowOff>86591</xdr:rowOff>
    </xdr:from>
    <xdr:to>
      <xdr:col>127</xdr:col>
      <xdr:colOff>118755</xdr:colOff>
      <xdr:row>188</xdr:row>
      <xdr:rowOff>95258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4485500" y="31830818"/>
          <a:ext cx="12847619" cy="6866667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138</xdr:row>
      <xdr:rowOff>0</xdr:rowOff>
    </xdr:from>
    <xdr:to>
      <xdr:col>90</xdr:col>
      <xdr:colOff>601081</xdr:colOff>
      <xdr:row>173</xdr:row>
      <xdr:rowOff>142024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763545" y="29077227"/>
          <a:ext cx="12723809" cy="68095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G33" sqref="G33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137"/>
  <sheetViews>
    <sheetView topLeftCell="DI45" zoomScale="85" zoomScaleNormal="85" workbookViewId="0">
      <selection activeCell="DI84" sqref="DI84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  <col min="94" max="94" width="9.140625" customWidth="1"/>
    <col min="122" max="122" width="82.5703125" customWidth="1"/>
  </cols>
  <sheetData>
    <row r="1" spans="1:122" x14ac:dyDescent="0.25">
      <c r="A1" s="31" t="s">
        <v>0</v>
      </c>
      <c r="B1" s="31"/>
      <c r="C1" s="31"/>
      <c r="D1" s="31"/>
      <c r="E1" s="31"/>
      <c r="F1" s="31"/>
      <c r="G1" s="31"/>
      <c r="H1" s="31"/>
      <c r="I1" s="31"/>
      <c r="J1" s="31"/>
      <c r="K1" s="14"/>
      <c r="L1" s="14"/>
      <c r="M1" s="14"/>
      <c r="N1" s="14"/>
      <c r="O1" s="14"/>
      <c r="P1" s="14"/>
    </row>
    <row r="2" spans="1:122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122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122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  <c r="DN4" s="29" t="s">
        <v>109</v>
      </c>
      <c r="DO4" s="30"/>
      <c r="DP4" s="30"/>
      <c r="DQ4" s="30"/>
      <c r="DR4" s="30"/>
    </row>
    <row r="5" spans="1:122" x14ac:dyDescent="0.25">
      <c r="BF5" t="s">
        <v>95</v>
      </c>
      <c r="DN5" s="30"/>
      <c r="DO5" s="30"/>
      <c r="DP5" s="30"/>
      <c r="DQ5" s="30"/>
      <c r="DR5" s="30"/>
    </row>
    <row r="7" spans="1:122" ht="15.75" x14ac:dyDescent="0.25">
      <c r="B7" s="13"/>
      <c r="C7" s="13"/>
      <c r="D7" s="13"/>
      <c r="E7" s="13"/>
    </row>
    <row r="8" spans="1:122" ht="15.75" x14ac:dyDescent="0.25">
      <c r="B8" s="13"/>
      <c r="C8" s="13"/>
      <c r="D8" s="13"/>
      <c r="E8" s="13"/>
    </row>
    <row r="9" spans="1:122" ht="15.75" x14ac:dyDescent="0.25">
      <c r="R9" s="13"/>
      <c r="S9" s="13"/>
      <c r="T9" s="13"/>
      <c r="U9" s="13"/>
    </row>
    <row r="10" spans="1:122" ht="15.75" x14ac:dyDescent="0.25">
      <c r="R10" s="13"/>
      <c r="S10" s="13"/>
      <c r="T10" s="13"/>
      <c r="U10" s="13"/>
    </row>
    <row r="11" spans="1:122" ht="15.75" x14ac:dyDescent="0.25">
      <c r="R11" s="13"/>
      <c r="S11" s="13"/>
      <c r="T11" s="13"/>
      <c r="U11" s="13"/>
    </row>
    <row r="12" spans="1:122" ht="15.75" x14ac:dyDescent="0.25">
      <c r="R12" s="13"/>
      <c r="S12" s="13"/>
      <c r="T12" s="13"/>
      <c r="U12" s="13"/>
    </row>
    <row r="13" spans="1:122" ht="15.75" x14ac:dyDescent="0.25">
      <c r="R13" s="13"/>
      <c r="S13" s="13"/>
      <c r="T13" s="13"/>
      <c r="U13" s="13"/>
    </row>
    <row r="14" spans="1:122" ht="15.75" x14ac:dyDescent="0.25">
      <c r="R14" s="13"/>
      <c r="S14" s="13"/>
      <c r="T14" s="13"/>
      <c r="U14" s="13"/>
    </row>
    <row r="15" spans="1:122" ht="15.75" x14ac:dyDescent="0.25">
      <c r="R15" s="13"/>
      <c r="S15" s="13"/>
      <c r="T15" s="13"/>
      <c r="U15" s="13"/>
    </row>
    <row r="16" spans="1:122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31" t="s">
        <v>1</v>
      </c>
      <c r="B41" s="31"/>
      <c r="C41" s="31"/>
      <c r="D41" s="31"/>
      <c r="E41" s="31"/>
      <c r="F41" s="31"/>
      <c r="G41" s="31"/>
      <c r="H41" s="31"/>
      <c r="I41" s="31"/>
      <c r="J41" s="31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55" spans="118:122" x14ac:dyDescent="0.25">
      <c r="DN55" s="29" t="s">
        <v>109</v>
      </c>
      <c r="DO55" s="30"/>
      <c r="DP55" s="30"/>
      <c r="DQ55" s="30"/>
      <c r="DR55" s="30"/>
    </row>
    <row r="56" spans="118:122" x14ac:dyDescent="0.25">
      <c r="DN56" s="30"/>
      <c r="DO56" s="30"/>
      <c r="DP56" s="30"/>
      <c r="DQ56" s="30"/>
      <c r="DR56" s="30"/>
    </row>
    <row r="83" spans="1:10" x14ac:dyDescent="0.25">
      <c r="A83" s="31" t="s">
        <v>2</v>
      </c>
      <c r="B83" s="31"/>
      <c r="C83" s="31"/>
      <c r="D83" s="31"/>
      <c r="E83" s="31"/>
      <c r="F83" s="31"/>
      <c r="G83" s="31"/>
      <c r="H83" s="31"/>
      <c r="I83" s="31"/>
      <c r="J83" s="31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03" spans="94:122" ht="7.5" customHeight="1" x14ac:dyDescent="0.25">
      <c r="DN103" s="29" t="s">
        <v>110</v>
      </c>
      <c r="DO103" s="30"/>
      <c r="DP103" s="30"/>
      <c r="DQ103" s="30"/>
      <c r="DR103" s="30"/>
    </row>
    <row r="104" spans="94:122" ht="29.25" customHeight="1" x14ac:dyDescent="0.4">
      <c r="CP104" s="23" t="s">
        <v>111</v>
      </c>
      <c r="CQ104" s="24"/>
      <c r="CR104" s="24"/>
      <c r="CS104" s="24"/>
      <c r="CT104" s="24"/>
      <c r="DN104" s="30"/>
      <c r="DO104" s="30"/>
      <c r="DP104" s="30"/>
      <c r="DQ104" s="30"/>
      <c r="DR104" s="30"/>
    </row>
    <row r="105" spans="94:122" x14ac:dyDescent="0.25">
      <c r="CP105" s="24"/>
      <c r="CQ105" s="24"/>
      <c r="CR105" s="24"/>
      <c r="CS105" s="24"/>
      <c r="CT105" s="24"/>
    </row>
    <row r="125" spans="1:10" x14ac:dyDescent="0.25">
      <c r="A125" s="31" t="s">
        <v>3</v>
      </c>
      <c r="B125" s="31"/>
      <c r="C125" s="31"/>
      <c r="D125" s="31"/>
      <c r="E125" s="31"/>
      <c r="F125" s="31"/>
      <c r="G125" s="31"/>
      <c r="H125" s="31"/>
      <c r="I125" s="31"/>
      <c r="J125" s="31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75" x14ac:dyDescent="0.25">
      <c r="Q130" t="s">
        <v>90</v>
      </c>
    </row>
    <row r="135" spans="17:75" x14ac:dyDescent="0.25">
      <c r="AV135" s="29" t="s">
        <v>109</v>
      </c>
      <c r="AW135" s="30"/>
      <c r="AX135" s="30"/>
      <c r="AY135" s="30"/>
      <c r="AZ135" s="30"/>
    </row>
    <row r="136" spans="17:75" x14ac:dyDescent="0.25">
      <c r="AV136" s="30"/>
      <c r="AW136" s="30"/>
      <c r="AX136" s="30"/>
      <c r="AY136" s="30"/>
      <c r="AZ136" s="30"/>
      <c r="BS136" s="29" t="s">
        <v>112</v>
      </c>
      <c r="BT136" s="30"/>
      <c r="BU136" s="30"/>
      <c r="BV136" s="30"/>
      <c r="BW136" s="30"/>
    </row>
    <row r="137" spans="17:75" x14ac:dyDescent="0.25">
      <c r="BS137" s="30"/>
      <c r="BT137" s="30"/>
      <c r="BU137" s="30"/>
      <c r="BV137" s="30"/>
      <c r="BW137" s="30"/>
    </row>
  </sheetData>
  <mergeCells count="9">
    <mergeCell ref="A1:J1"/>
    <mergeCell ref="A41:J41"/>
    <mergeCell ref="A83:J83"/>
    <mergeCell ref="AV135:AZ136"/>
    <mergeCell ref="BS136:BW137"/>
    <mergeCell ref="DN4:DR5"/>
    <mergeCell ref="DN55:DR56"/>
    <mergeCell ref="DN103:DR104"/>
    <mergeCell ref="A125:J125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9"/>
  <sheetViews>
    <sheetView topLeftCell="A10" zoomScaleNormal="100" workbookViewId="0">
      <selection activeCell="B5" sqref="B5"/>
    </sheetView>
  </sheetViews>
  <sheetFormatPr defaultRowHeight="15" x14ac:dyDescent="0.25"/>
  <cols>
    <col min="1" max="1" width="18.85546875" customWidth="1"/>
    <col min="21" max="21" width="74.42578125" customWidth="1"/>
  </cols>
  <sheetData>
    <row r="1" spans="1:21" x14ac:dyDescent="0.25">
      <c r="A1" s="25" t="s">
        <v>0</v>
      </c>
      <c r="B1" s="30" t="s">
        <v>96</v>
      </c>
      <c r="C1" s="30"/>
      <c r="D1" s="30"/>
      <c r="E1" s="30"/>
      <c r="F1" s="30"/>
      <c r="G1" s="30"/>
      <c r="H1" s="30"/>
      <c r="I1" s="30"/>
      <c r="J1" s="30"/>
      <c r="K1" s="30"/>
      <c r="L1" s="30"/>
      <c r="M1" s="30"/>
      <c r="N1" s="30"/>
      <c r="O1" s="30"/>
      <c r="P1" s="30"/>
    </row>
    <row r="2" spans="1:21" x14ac:dyDescent="0.25">
      <c r="A2" s="25"/>
      <c r="B2" s="21">
        <v>1</v>
      </c>
      <c r="C2" s="21">
        <v>2</v>
      </c>
      <c r="D2" s="21">
        <v>3</v>
      </c>
      <c r="E2" s="21">
        <v>4</v>
      </c>
      <c r="F2" s="21">
        <v>5</v>
      </c>
      <c r="G2" s="21">
        <v>6</v>
      </c>
      <c r="H2" s="21">
        <v>7</v>
      </c>
      <c r="I2" s="21">
        <v>8</v>
      </c>
      <c r="J2" s="21">
        <v>9</v>
      </c>
      <c r="K2" s="21">
        <v>10</v>
      </c>
      <c r="L2" s="21">
        <v>11</v>
      </c>
      <c r="M2" s="21">
        <v>12</v>
      </c>
      <c r="N2" s="21">
        <v>13</v>
      </c>
      <c r="O2" s="21">
        <v>14</v>
      </c>
      <c r="P2" s="21">
        <v>15</v>
      </c>
    </row>
    <row r="3" spans="1:21" x14ac:dyDescent="0.25">
      <c r="A3" s="21" t="s">
        <v>97</v>
      </c>
      <c r="B3" s="21">
        <v>9549</v>
      </c>
      <c r="C3" s="21">
        <v>9501</v>
      </c>
      <c r="D3" s="21">
        <v>9325</v>
      </c>
      <c r="E3" s="21">
        <v>9292</v>
      </c>
      <c r="F3" s="21">
        <v>9326</v>
      </c>
      <c r="G3" s="21">
        <v>9283</v>
      </c>
      <c r="H3" s="21">
        <v>9296</v>
      </c>
      <c r="I3" s="21">
        <v>9294</v>
      </c>
      <c r="J3" s="21">
        <v>9288</v>
      </c>
      <c r="K3" s="21">
        <v>9274</v>
      </c>
      <c r="L3" s="21">
        <v>9239</v>
      </c>
      <c r="M3" s="21">
        <v>9250</v>
      </c>
      <c r="N3" s="21">
        <v>9283</v>
      </c>
      <c r="O3" s="21">
        <v>9254</v>
      </c>
      <c r="P3" s="21">
        <v>9254</v>
      </c>
      <c r="Q3">
        <f t="shared" ref="Q3:Q6" si="0" xml:space="preserve"> AVERAGE(B3:P3)</f>
        <v>9313.8666666666668</v>
      </c>
      <c r="T3" t="s">
        <v>104</v>
      </c>
    </row>
    <row r="4" spans="1:21" x14ac:dyDescent="0.25">
      <c r="A4" s="21" t="s">
        <v>98</v>
      </c>
      <c r="B4" s="21">
        <v>5923</v>
      </c>
      <c r="C4" s="21">
        <v>5936</v>
      </c>
      <c r="D4" s="21">
        <v>5952</v>
      </c>
      <c r="E4" s="21">
        <v>5960</v>
      </c>
      <c r="F4" s="21">
        <v>5994</v>
      </c>
      <c r="G4" s="21">
        <v>5984</v>
      </c>
      <c r="H4" s="21">
        <v>5989</v>
      </c>
      <c r="I4" s="21">
        <v>6001</v>
      </c>
      <c r="J4" s="21">
        <v>6006</v>
      </c>
      <c r="K4" s="21">
        <v>6013</v>
      </c>
      <c r="L4" s="21">
        <v>6020</v>
      </c>
      <c r="M4" s="21">
        <v>6020</v>
      </c>
      <c r="N4" s="21">
        <v>6007</v>
      </c>
      <c r="O4" s="21">
        <v>6002</v>
      </c>
      <c r="P4" s="21">
        <v>6020</v>
      </c>
      <c r="Q4">
        <f t="shared" si="0"/>
        <v>5988.4666666666662</v>
      </c>
      <c r="R4">
        <f>Q4/Q3</f>
        <v>0.64296246456895811</v>
      </c>
      <c r="T4">
        <f>597*233</f>
        <v>139101</v>
      </c>
    </row>
    <row r="5" spans="1:21" x14ac:dyDescent="0.25">
      <c r="A5" s="21" t="s">
        <v>99</v>
      </c>
      <c r="B5" s="21">
        <v>3626</v>
      </c>
      <c r="C5" s="21">
        <v>3565</v>
      </c>
      <c r="D5" s="21">
        <v>3373</v>
      </c>
      <c r="E5" s="21">
        <v>3332</v>
      </c>
      <c r="F5" s="21">
        <v>3332</v>
      </c>
      <c r="G5" s="21">
        <v>3299</v>
      </c>
      <c r="H5" s="21">
        <v>3307</v>
      </c>
      <c r="I5" s="21">
        <v>3293</v>
      </c>
      <c r="J5" s="21">
        <v>3282</v>
      </c>
      <c r="K5" s="21">
        <v>3261</v>
      </c>
      <c r="L5" s="21">
        <v>3219</v>
      </c>
      <c r="M5" s="21">
        <v>3230</v>
      </c>
      <c r="N5" s="21">
        <v>3276</v>
      </c>
      <c r="O5" s="21">
        <v>3252</v>
      </c>
      <c r="P5" s="21">
        <v>3234</v>
      </c>
      <c r="Q5">
        <f t="shared" si="0"/>
        <v>3325.4</v>
      </c>
      <c r="R5">
        <f>Q5/Q3</f>
        <v>0.35703753543104189</v>
      </c>
      <c r="S5">
        <f xml:space="preserve"> MEDIAN(B5:P5)</f>
        <v>3293</v>
      </c>
      <c r="T5">
        <f>MAX(B5:P5)</f>
        <v>3626</v>
      </c>
      <c r="U5" t="s">
        <v>102</v>
      </c>
    </row>
    <row r="6" spans="1:21" x14ac:dyDescent="0.25">
      <c r="A6" s="21" t="s">
        <v>100</v>
      </c>
      <c r="B6" s="21">
        <v>8937.3711952110407</v>
      </c>
      <c r="C6" s="21">
        <v>8857.5636668019506</v>
      </c>
      <c r="D6" s="21">
        <v>8789.0452820616902</v>
      </c>
      <c r="E6" s="21">
        <v>8742.7668019480498</v>
      </c>
      <c r="F6" s="21">
        <v>8713.7397727272692</v>
      </c>
      <c r="G6" s="21">
        <v>8690.8905032467501</v>
      </c>
      <c r="H6" s="21">
        <v>8681.9855519480498</v>
      </c>
      <c r="I6" s="21">
        <v>8676.4516639610392</v>
      </c>
      <c r="J6" s="21">
        <v>8670.8260856331199</v>
      </c>
      <c r="K6" s="21">
        <v>8662.4357041396106</v>
      </c>
      <c r="L6" s="21">
        <v>8656.76724837662</v>
      </c>
      <c r="M6" s="21">
        <v>8646.6321935876604</v>
      </c>
      <c r="N6" s="21">
        <v>8631.7108867694806</v>
      </c>
      <c r="O6" s="21">
        <v>8618.9534496753204</v>
      </c>
      <c r="P6" s="21">
        <v>8603.6281148539001</v>
      </c>
      <c r="Q6">
        <f t="shared" si="0"/>
        <v>8705.3845413961026</v>
      </c>
    </row>
    <row r="7" spans="1:21" x14ac:dyDescent="0.25">
      <c r="A7" s="21" t="s">
        <v>101</v>
      </c>
      <c r="B7" s="21">
        <v>319.43190999881398</v>
      </c>
      <c r="C7" s="21">
        <v>278.17569456651597</v>
      </c>
      <c r="D7" s="21">
        <v>239.864540199521</v>
      </c>
      <c r="E7" s="21">
        <v>228.63461943501099</v>
      </c>
      <c r="F7" s="21">
        <v>217.18467502306399</v>
      </c>
      <c r="G7" s="21">
        <v>213.43194998841099</v>
      </c>
      <c r="H7" s="21">
        <v>212.88773680102</v>
      </c>
      <c r="I7" s="21">
        <v>214.275919132447</v>
      </c>
      <c r="J7" s="21">
        <v>214.35230604873499</v>
      </c>
      <c r="K7" s="21">
        <v>213.03601016832101</v>
      </c>
      <c r="L7" s="21">
        <v>213.95036480029</v>
      </c>
      <c r="M7" s="21">
        <v>212.67150939723999</v>
      </c>
      <c r="N7" s="21">
        <v>213.53967066743499</v>
      </c>
      <c r="O7" s="21">
        <v>210.684481908338</v>
      </c>
      <c r="P7" s="21">
        <v>208.95952697139899</v>
      </c>
      <c r="Q7">
        <f xml:space="preserve"> AVERAGE(B7:P7)</f>
        <v>227.40539434043745</v>
      </c>
      <c r="T7">
        <f>MAX(B7:P7)</f>
        <v>319.43190999881398</v>
      </c>
      <c r="U7" t="s">
        <v>103</v>
      </c>
    </row>
    <row r="8" spans="1:21" x14ac:dyDescent="0.25">
      <c r="B8">
        <f>B5-P5</f>
        <v>392</v>
      </c>
    </row>
    <row r="11" spans="1:21" x14ac:dyDescent="0.25">
      <c r="A11" s="25" t="s">
        <v>1</v>
      </c>
      <c r="B11" s="30" t="s">
        <v>96</v>
      </c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</row>
    <row r="12" spans="1:21" x14ac:dyDescent="0.25">
      <c r="A12" s="25"/>
      <c r="B12" s="21">
        <v>1</v>
      </c>
      <c r="C12" s="21">
        <v>2</v>
      </c>
      <c r="D12" s="21">
        <v>3</v>
      </c>
      <c r="E12" s="21">
        <v>4</v>
      </c>
      <c r="F12" s="21">
        <v>5</v>
      </c>
      <c r="G12" s="21">
        <v>6</v>
      </c>
      <c r="H12" s="21">
        <v>7</v>
      </c>
      <c r="I12" s="21">
        <v>8</v>
      </c>
      <c r="J12" s="21">
        <v>9</v>
      </c>
      <c r="K12" s="21">
        <v>10</v>
      </c>
      <c r="L12" s="21">
        <v>11</v>
      </c>
      <c r="M12" s="21">
        <v>12</v>
      </c>
      <c r="N12" s="21">
        <v>13</v>
      </c>
      <c r="O12" s="21">
        <v>14</v>
      </c>
      <c r="P12" s="21">
        <v>15</v>
      </c>
    </row>
    <row r="13" spans="1:21" x14ac:dyDescent="0.25">
      <c r="A13" s="21" t="s">
        <v>97</v>
      </c>
      <c r="B13" s="21">
        <v>9197</v>
      </c>
      <c r="C13" s="21">
        <v>9038</v>
      </c>
      <c r="D13" s="21">
        <v>8974</v>
      </c>
      <c r="E13" s="21">
        <v>8955</v>
      </c>
      <c r="F13" s="21">
        <v>8925</v>
      </c>
      <c r="G13" s="21">
        <v>8923</v>
      </c>
      <c r="H13" s="21">
        <v>8920</v>
      </c>
      <c r="I13" s="21">
        <v>8919</v>
      </c>
      <c r="J13" s="21">
        <v>8883</v>
      </c>
      <c r="K13" s="21">
        <v>8886</v>
      </c>
      <c r="L13" s="21">
        <v>8881</v>
      </c>
      <c r="M13" s="21">
        <v>8869</v>
      </c>
      <c r="N13" s="21">
        <v>8870</v>
      </c>
      <c r="O13" s="21">
        <v>8858</v>
      </c>
      <c r="P13" s="21">
        <v>8845</v>
      </c>
      <c r="Q13">
        <f xml:space="preserve"> AVERAGE(B13:P13)</f>
        <v>8929.5333333333328</v>
      </c>
      <c r="T13" t="s">
        <v>105</v>
      </c>
    </row>
    <row r="14" spans="1:21" x14ac:dyDescent="0.25">
      <c r="A14" s="21" t="s">
        <v>98</v>
      </c>
      <c r="B14" s="21">
        <v>7282</v>
      </c>
      <c r="C14" s="21">
        <v>7122</v>
      </c>
      <c r="D14" s="21">
        <v>7094</v>
      </c>
      <c r="E14" s="21">
        <v>7086</v>
      </c>
      <c r="F14" s="21">
        <v>7083</v>
      </c>
      <c r="G14" s="21">
        <v>7085</v>
      </c>
      <c r="H14" s="21">
        <v>7080</v>
      </c>
      <c r="I14" s="21">
        <v>7085</v>
      </c>
      <c r="J14" s="21">
        <v>7090</v>
      </c>
      <c r="K14" s="21">
        <v>7087</v>
      </c>
      <c r="L14" s="21">
        <v>7088</v>
      </c>
      <c r="M14" s="21">
        <v>7091</v>
      </c>
      <c r="N14" s="21">
        <v>7091</v>
      </c>
      <c r="O14" s="21">
        <v>7086</v>
      </c>
      <c r="P14" s="21">
        <v>7090</v>
      </c>
      <c r="Q14">
        <f t="shared" ref="Q14:Q17" si="1" xml:space="preserve"> AVERAGE(B14:P14)</f>
        <v>7102.666666666667</v>
      </c>
      <c r="R14">
        <f>Q14/Q13</f>
        <v>0.79541297417558221</v>
      </c>
      <c r="T14">
        <f>615*238</f>
        <v>146370</v>
      </c>
    </row>
    <row r="15" spans="1:21" x14ac:dyDescent="0.25">
      <c r="A15" s="21" t="s">
        <v>99</v>
      </c>
      <c r="B15" s="21">
        <v>1915</v>
      </c>
      <c r="C15" s="21">
        <v>1916</v>
      </c>
      <c r="D15" s="21">
        <v>1880</v>
      </c>
      <c r="E15" s="21">
        <v>1869</v>
      </c>
      <c r="F15" s="21">
        <v>1842</v>
      </c>
      <c r="G15" s="21">
        <v>1838</v>
      </c>
      <c r="H15" s="21">
        <v>1840</v>
      </c>
      <c r="I15" s="21">
        <v>1834</v>
      </c>
      <c r="J15" s="21">
        <v>1793</v>
      </c>
      <c r="K15" s="21">
        <v>1799</v>
      </c>
      <c r="L15" s="21">
        <v>1793</v>
      </c>
      <c r="M15" s="21">
        <v>1778</v>
      </c>
      <c r="N15" s="21">
        <v>1779</v>
      </c>
      <c r="O15" s="21">
        <v>1772</v>
      </c>
      <c r="P15" s="21">
        <v>1755</v>
      </c>
      <c r="Q15">
        <f t="shared" si="1"/>
        <v>1826.8666666666666</v>
      </c>
      <c r="R15">
        <f>Q15/Q13</f>
        <v>0.20458702582441785</v>
      </c>
      <c r="S15">
        <f xml:space="preserve"> MEDIAN(B15:P15)</f>
        <v>1834</v>
      </c>
      <c r="T15">
        <f>MAX(B15:P15)</f>
        <v>1916</v>
      </c>
    </row>
    <row r="16" spans="1:21" x14ac:dyDescent="0.25">
      <c r="A16" s="21" t="s">
        <v>100</v>
      </c>
      <c r="B16" s="21">
        <v>8652.9215660122409</v>
      </c>
      <c r="C16" s="21">
        <v>8510.52338526106</v>
      </c>
      <c r="D16" s="21">
        <v>8462.2825348555998</v>
      </c>
      <c r="E16" s="21">
        <v>8448.0444319960206</v>
      </c>
      <c r="F16" s="21">
        <v>8439.5900288092198</v>
      </c>
      <c r="G16" s="21">
        <v>8434.7062704509899</v>
      </c>
      <c r="H16" s="21">
        <v>8432.57139173424</v>
      </c>
      <c r="I16" s="21">
        <v>8431.0060908379601</v>
      </c>
      <c r="J16" s="21">
        <v>8428.9021464646503</v>
      </c>
      <c r="K16" s="21">
        <v>8427.8161900697105</v>
      </c>
      <c r="L16" s="21">
        <v>8425.7770130886292</v>
      </c>
      <c r="M16" s="21">
        <v>8423.0345177123309</v>
      </c>
      <c r="N16" s="21">
        <v>8422.5997919334204</v>
      </c>
      <c r="O16" s="21">
        <v>8420.3257931426906</v>
      </c>
      <c r="P16" s="21">
        <v>8416.34253627828</v>
      </c>
      <c r="Q16">
        <f t="shared" si="1"/>
        <v>8451.7629125764706</v>
      </c>
    </row>
    <row r="17" spans="1:20" x14ac:dyDescent="0.25">
      <c r="A17" s="21" t="s">
        <v>101</v>
      </c>
      <c r="B17" s="21">
        <v>241.10551667646101</v>
      </c>
      <c r="C17" s="21">
        <v>183.92553939863501</v>
      </c>
      <c r="D17" s="21">
        <v>170.090045708606</v>
      </c>
      <c r="E17" s="21">
        <v>168.31358434890601</v>
      </c>
      <c r="F17" s="21">
        <v>167.25657194489</v>
      </c>
      <c r="G17" s="21">
        <v>167.679054777825</v>
      </c>
      <c r="H17" s="21">
        <v>167.96882587154801</v>
      </c>
      <c r="I17" s="21">
        <v>168.86105201505799</v>
      </c>
      <c r="J17" s="21">
        <v>169.00198831145499</v>
      </c>
      <c r="K17" s="21">
        <v>168.96528009212301</v>
      </c>
      <c r="L17" s="21">
        <v>167.865510046965</v>
      </c>
      <c r="M17" s="21">
        <v>168.088383234579</v>
      </c>
      <c r="N17" s="21">
        <v>168.35980559974999</v>
      </c>
      <c r="O17" s="21">
        <v>168.40532406486599</v>
      </c>
      <c r="P17" s="21">
        <v>167.760914565403</v>
      </c>
      <c r="Q17">
        <f t="shared" si="1"/>
        <v>174.24315977713798</v>
      </c>
      <c r="S17">
        <f xml:space="preserve"> MEDIAN(B17:P17)</f>
        <v>168.35980559974999</v>
      </c>
      <c r="T17">
        <f>MAX(B17:P17)</f>
        <v>241.10551667646101</v>
      </c>
    </row>
    <row r="18" spans="1:20" x14ac:dyDescent="0.25">
      <c r="B18">
        <f>B15-P15</f>
        <v>160</v>
      </c>
    </row>
    <row r="21" spans="1:20" x14ac:dyDescent="0.25">
      <c r="A21" s="25" t="s">
        <v>2</v>
      </c>
      <c r="B21" s="30" t="s">
        <v>96</v>
      </c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</row>
    <row r="22" spans="1:20" x14ac:dyDescent="0.25">
      <c r="A22" s="25"/>
      <c r="B22" s="21">
        <v>1</v>
      </c>
      <c r="C22" s="21">
        <v>2</v>
      </c>
      <c r="D22" s="21">
        <v>3</v>
      </c>
      <c r="E22" s="21">
        <v>4</v>
      </c>
      <c r="F22" s="21">
        <v>5</v>
      </c>
      <c r="G22" s="21">
        <v>6</v>
      </c>
      <c r="H22" s="21">
        <v>7</v>
      </c>
      <c r="I22" s="21">
        <v>8</v>
      </c>
      <c r="J22" s="21">
        <v>9</v>
      </c>
      <c r="K22" s="21">
        <v>10</v>
      </c>
      <c r="L22" s="21">
        <v>11</v>
      </c>
      <c r="M22" s="21">
        <v>12</v>
      </c>
      <c r="N22" s="21">
        <v>13</v>
      </c>
      <c r="O22" s="21">
        <v>14</v>
      </c>
      <c r="P22" s="21">
        <v>15</v>
      </c>
    </row>
    <row r="23" spans="1:20" x14ac:dyDescent="0.25">
      <c r="A23" s="21" t="s">
        <v>97</v>
      </c>
      <c r="B23" s="21">
        <v>9443</v>
      </c>
      <c r="C23" s="21">
        <v>9337</v>
      </c>
      <c r="D23" s="21">
        <v>9257</v>
      </c>
      <c r="E23" s="21">
        <v>9181</v>
      </c>
      <c r="F23" s="21">
        <v>9122</v>
      </c>
      <c r="G23" s="21">
        <v>9093</v>
      </c>
      <c r="H23" s="21">
        <v>9071</v>
      </c>
      <c r="I23" s="21">
        <v>9037</v>
      </c>
      <c r="J23" s="21">
        <v>9035</v>
      </c>
      <c r="K23" s="21">
        <v>9001</v>
      </c>
      <c r="L23" s="21">
        <v>9024</v>
      </c>
      <c r="M23" s="21">
        <v>9003</v>
      </c>
      <c r="N23" s="21">
        <v>9013</v>
      </c>
      <c r="O23" s="21">
        <v>9014</v>
      </c>
      <c r="P23" s="21">
        <v>9000</v>
      </c>
      <c r="Q23">
        <f t="shared" ref="Q23:Q27" si="2" xml:space="preserve"> AVERAGE(B23:P23)</f>
        <v>9108.7333333333336</v>
      </c>
      <c r="T23" t="s">
        <v>106</v>
      </c>
    </row>
    <row r="24" spans="1:20" x14ac:dyDescent="0.25">
      <c r="A24" s="21" t="s">
        <v>98</v>
      </c>
      <c r="B24" s="21">
        <v>6476</v>
      </c>
      <c r="C24" s="21">
        <v>6534</v>
      </c>
      <c r="D24" s="21">
        <v>6634</v>
      </c>
      <c r="E24" s="21">
        <v>6861</v>
      </c>
      <c r="F24" s="21">
        <v>6805</v>
      </c>
      <c r="G24" s="21">
        <v>6910</v>
      </c>
      <c r="H24" s="21">
        <v>7053</v>
      </c>
      <c r="I24" s="21">
        <v>6974</v>
      </c>
      <c r="J24" s="21">
        <v>7033</v>
      </c>
      <c r="K24" s="21">
        <v>7257</v>
      </c>
      <c r="L24" s="21">
        <v>7208</v>
      </c>
      <c r="M24" s="21">
        <v>7098</v>
      </c>
      <c r="N24" s="21">
        <v>7084</v>
      </c>
      <c r="O24" s="21">
        <v>7116</v>
      </c>
      <c r="P24" s="21">
        <v>7074</v>
      </c>
      <c r="Q24">
        <f t="shared" si="2"/>
        <v>6941.1333333333332</v>
      </c>
      <c r="R24">
        <f>Q24/Q23</f>
        <v>0.7620305787120053</v>
      </c>
      <c r="T24">
        <f>595*228</f>
        <v>135660</v>
      </c>
    </row>
    <row r="25" spans="1:20" x14ac:dyDescent="0.25">
      <c r="A25" s="21" t="s">
        <v>99</v>
      </c>
      <c r="B25" s="21">
        <v>2967</v>
      </c>
      <c r="C25" s="21">
        <v>2803</v>
      </c>
      <c r="D25" s="21">
        <v>2623</v>
      </c>
      <c r="E25" s="21">
        <v>2320</v>
      </c>
      <c r="F25" s="21">
        <v>2317</v>
      </c>
      <c r="G25" s="21">
        <v>2183</v>
      </c>
      <c r="H25" s="21">
        <v>2018</v>
      </c>
      <c r="I25" s="21">
        <v>2063</v>
      </c>
      <c r="J25" s="21">
        <v>2002</v>
      </c>
      <c r="K25" s="21">
        <v>1744</v>
      </c>
      <c r="L25" s="21">
        <v>1816</v>
      </c>
      <c r="M25" s="21">
        <v>1905</v>
      </c>
      <c r="N25" s="21">
        <v>1929</v>
      </c>
      <c r="O25" s="21">
        <v>1898</v>
      </c>
      <c r="P25" s="21">
        <v>1926</v>
      </c>
      <c r="Q25">
        <f t="shared" si="2"/>
        <v>2167.6</v>
      </c>
      <c r="R25">
        <f>Q25/Q23</f>
        <v>0.23796942128799464</v>
      </c>
      <c r="S25">
        <f xml:space="preserve"> MEDIAN(B25:P25)</f>
        <v>2018</v>
      </c>
      <c r="T25">
        <f>MAX(B25:P25)</f>
        <v>2967</v>
      </c>
    </row>
    <row r="26" spans="1:20" x14ac:dyDescent="0.25">
      <c r="A26" s="21" t="s">
        <v>100</v>
      </c>
      <c r="B26">
        <v>8614.2748982010598</v>
      </c>
      <c r="C26">
        <v>8556.5524367203707</v>
      </c>
      <c r="D26">
        <v>8510.1085112125493</v>
      </c>
      <c r="E26">
        <v>8461.1073729420204</v>
      </c>
      <c r="F26">
        <v>8422.74996772944</v>
      </c>
      <c r="G26">
        <v>8390.2302709553296</v>
      </c>
      <c r="H26">
        <v>8365.3673562786807</v>
      </c>
      <c r="I26">
        <v>8347.0284802328206</v>
      </c>
      <c r="J26">
        <v>8323.4235187814593</v>
      </c>
      <c r="K26">
        <v>8300.9906591407798</v>
      </c>
      <c r="L26">
        <v>8280.9482849666201</v>
      </c>
      <c r="M26">
        <v>8264.5090885621394</v>
      </c>
      <c r="N26">
        <v>8251.1681941396691</v>
      </c>
      <c r="O26">
        <v>8234.3750190689607</v>
      </c>
      <c r="P26">
        <v>1926</v>
      </c>
      <c r="Q26">
        <f t="shared" si="2"/>
        <v>7949.9222705954598</v>
      </c>
    </row>
    <row r="27" spans="1:20" x14ac:dyDescent="0.25">
      <c r="A27" s="21" t="s">
        <v>101</v>
      </c>
      <c r="B27" s="21">
        <v>289.90268153285899</v>
      </c>
      <c r="C27" s="21">
        <v>265.51534945466602</v>
      </c>
      <c r="D27" s="21">
        <v>251.362535023666</v>
      </c>
      <c r="E27" s="21">
        <v>239.57205878974901</v>
      </c>
      <c r="F27" s="21">
        <v>233.403965708447</v>
      </c>
      <c r="G27" s="21">
        <v>227.303707040289</v>
      </c>
      <c r="H27" s="21">
        <v>224.66854754717801</v>
      </c>
      <c r="I27" s="21">
        <v>224.14232144607399</v>
      </c>
      <c r="J27" s="21">
        <v>223.259432227529</v>
      </c>
      <c r="K27" s="21">
        <v>220.92311674918</v>
      </c>
      <c r="L27" s="21">
        <v>225.746397752966</v>
      </c>
      <c r="M27" s="21">
        <v>225.946495338548</v>
      </c>
      <c r="N27" s="21">
        <v>229.77224967548</v>
      </c>
      <c r="O27" s="21">
        <v>230.51706169533</v>
      </c>
      <c r="P27" s="21">
        <v>228.90023433309901</v>
      </c>
      <c r="Q27">
        <f t="shared" si="2"/>
        <v>236.06241028767064</v>
      </c>
      <c r="S27">
        <f xml:space="preserve"> MEDIAN(B27:P27)</f>
        <v>228.90023433309901</v>
      </c>
      <c r="T27">
        <f>MAX(B27:P27)</f>
        <v>289.90268153285899</v>
      </c>
    </row>
    <row r="28" spans="1:20" x14ac:dyDescent="0.25">
      <c r="B28">
        <f>B25-P25</f>
        <v>1041</v>
      </c>
    </row>
    <row r="31" spans="1:20" x14ac:dyDescent="0.25">
      <c r="A31" s="25" t="s">
        <v>3</v>
      </c>
      <c r="B31" s="30" t="s">
        <v>96</v>
      </c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</row>
    <row r="32" spans="1:20" x14ac:dyDescent="0.25">
      <c r="A32" s="25"/>
      <c r="B32" s="21">
        <v>1</v>
      </c>
      <c r="C32" s="21">
        <v>2</v>
      </c>
      <c r="D32" s="21">
        <v>3</v>
      </c>
      <c r="E32" s="21">
        <v>4</v>
      </c>
      <c r="F32" s="21">
        <v>5</v>
      </c>
      <c r="G32" s="21">
        <v>6</v>
      </c>
      <c r="H32" s="21">
        <v>7</v>
      </c>
      <c r="I32" s="21">
        <v>8</v>
      </c>
      <c r="J32" s="21">
        <v>9</v>
      </c>
      <c r="K32" s="21">
        <v>10</v>
      </c>
      <c r="L32" s="21">
        <v>11</v>
      </c>
      <c r="M32" s="21">
        <v>12</v>
      </c>
      <c r="N32" s="21">
        <v>13</v>
      </c>
      <c r="O32" s="21">
        <v>14</v>
      </c>
      <c r="P32" s="21">
        <v>15</v>
      </c>
    </row>
    <row r="33" spans="1:20" x14ac:dyDescent="0.25">
      <c r="A33" s="21" t="s">
        <v>97</v>
      </c>
      <c r="B33" s="21">
        <v>9597</v>
      </c>
      <c r="C33" s="21">
        <v>9405</v>
      </c>
      <c r="D33" s="21">
        <v>9272</v>
      </c>
      <c r="E33" s="21">
        <v>9214</v>
      </c>
      <c r="F33" s="21">
        <v>9171</v>
      </c>
      <c r="G33" s="21">
        <v>9185</v>
      </c>
      <c r="H33" s="21">
        <v>9144</v>
      </c>
      <c r="I33" s="21">
        <v>9208</v>
      </c>
      <c r="J33" s="21">
        <v>9129</v>
      </c>
      <c r="K33" s="21">
        <v>9163</v>
      </c>
      <c r="L33" s="21">
        <v>9216</v>
      </c>
      <c r="M33" s="21">
        <v>9204</v>
      </c>
      <c r="N33" s="21">
        <v>9196</v>
      </c>
      <c r="O33" s="21">
        <v>9221</v>
      </c>
      <c r="P33" s="21">
        <v>9187</v>
      </c>
      <c r="Q33">
        <f t="shared" ref="Q33:Q37" si="3" xml:space="preserve"> AVERAGE(B33:P33)</f>
        <v>9234.1333333333332</v>
      </c>
      <c r="T33" t="s">
        <v>107</v>
      </c>
    </row>
    <row r="34" spans="1:20" x14ac:dyDescent="0.25">
      <c r="A34" s="21" t="s">
        <v>98</v>
      </c>
      <c r="B34" s="21">
        <v>7057</v>
      </c>
      <c r="C34" s="21">
        <v>7030</v>
      </c>
      <c r="D34" s="21">
        <v>7039</v>
      </c>
      <c r="E34" s="21">
        <v>7117</v>
      </c>
      <c r="F34" s="21">
        <v>7058</v>
      </c>
      <c r="G34" s="21">
        <v>7035</v>
      </c>
      <c r="H34" s="21">
        <v>6979</v>
      </c>
      <c r="I34" s="21">
        <v>7042</v>
      </c>
      <c r="J34" s="21">
        <v>7073</v>
      </c>
      <c r="K34" s="21">
        <v>7122</v>
      </c>
      <c r="L34" s="21">
        <v>7106</v>
      </c>
      <c r="M34" s="21">
        <v>7173</v>
      </c>
      <c r="N34" s="21">
        <v>7164</v>
      </c>
      <c r="O34" s="21">
        <v>7179</v>
      </c>
      <c r="P34" s="21">
        <v>7103</v>
      </c>
      <c r="Q34">
        <f t="shared" si="3"/>
        <v>7085.1333333333332</v>
      </c>
      <c r="R34">
        <f>Q34/Q33</f>
        <v>0.76727648146009009</v>
      </c>
      <c r="T34">
        <f>483*174</f>
        <v>84042</v>
      </c>
    </row>
    <row r="35" spans="1:20" x14ac:dyDescent="0.25">
      <c r="A35" s="21" t="s">
        <v>99</v>
      </c>
      <c r="B35" s="21">
        <v>2540</v>
      </c>
      <c r="C35" s="21">
        <v>2375</v>
      </c>
      <c r="D35" s="21">
        <v>2233</v>
      </c>
      <c r="E35" s="21">
        <v>2097</v>
      </c>
      <c r="F35" s="21">
        <v>2113</v>
      </c>
      <c r="G35" s="21">
        <v>2150</v>
      </c>
      <c r="H35" s="21">
        <v>2165</v>
      </c>
      <c r="I35" s="21">
        <v>2166</v>
      </c>
      <c r="J35" s="21">
        <v>2056</v>
      </c>
      <c r="K35" s="21">
        <v>2041</v>
      </c>
      <c r="L35" s="21">
        <v>2110</v>
      </c>
      <c r="M35" s="21">
        <v>2031</v>
      </c>
      <c r="N35" s="21">
        <v>2032</v>
      </c>
      <c r="O35" s="21">
        <v>2042</v>
      </c>
      <c r="P35" s="21">
        <v>2084</v>
      </c>
      <c r="Q35">
        <f t="shared" si="3"/>
        <v>2149</v>
      </c>
      <c r="R35">
        <f>Q35/Q33</f>
        <v>0.23272351853990991</v>
      </c>
      <c r="S35">
        <f xml:space="preserve"> MEDIAN(B35:P35)</f>
        <v>2110</v>
      </c>
      <c r="T35">
        <f>MAX(B35:P35)</f>
        <v>2540</v>
      </c>
    </row>
    <row r="36" spans="1:20" x14ac:dyDescent="0.25">
      <c r="A36" s="21" t="s">
        <v>100</v>
      </c>
      <c r="B36" s="21">
        <v>9177.1904835878395</v>
      </c>
      <c r="C36" s="21">
        <v>9014.9824615910402</v>
      </c>
      <c r="D36" s="21">
        <v>8919.5575940223407</v>
      </c>
      <c r="E36" s="21">
        <v>8864.9697544001392</v>
      </c>
      <c r="F36" s="21">
        <v>8826.1618225032198</v>
      </c>
      <c r="G36" s="21">
        <v>8795.2742920168403</v>
      </c>
      <c r="H36" s="21">
        <v>8769.9512683889207</v>
      </c>
      <c r="I36" s="21">
        <v>8753.98398396843</v>
      </c>
      <c r="J36" s="21">
        <v>8737.0625883522607</v>
      </c>
      <c r="K36" s="21">
        <v>8728.0023457039406</v>
      </c>
      <c r="L36" s="21">
        <v>8711.5514734438402</v>
      </c>
      <c r="M36" s="21">
        <v>8700.0546036381693</v>
      </c>
      <c r="N36" s="21">
        <v>8678.7927391919002</v>
      </c>
      <c r="O36" s="21">
        <v>8665.5958398707498</v>
      </c>
      <c r="P36" s="21">
        <v>8644.5706585058997</v>
      </c>
      <c r="Q36">
        <f t="shared" si="3"/>
        <v>8799.1801272790344</v>
      </c>
    </row>
    <row r="37" spans="1:20" x14ac:dyDescent="0.25">
      <c r="A37" s="21" t="s">
        <v>101</v>
      </c>
      <c r="B37" s="21">
        <v>211.620083157615</v>
      </c>
      <c r="C37" s="21">
        <v>169.849826901558</v>
      </c>
      <c r="D37" s="21">
        <v>170.256346183554</v>
      </c>
      <c r="E37" s="21">
        <v>165.51665570261699</v>
      </c>
      <c r="F37" s="21">
        <v>165.270665836387</v>
      </c>
      <c r="G37" s="21">
        <v>161.91241255457899</v>
      </c>
      <c r="H37" s="21">
        <v>170.363106854113</v>
      </c>
      <c r="I37" s="21">
        <v>176.18739443272301</v>
      </c>
      <c r="J37" s="21">
        <v>175.340629193757</v>
      </c>
      <c r="K37" s="21">
        <v>175.811034797573</v>
      </c>
      <c r="L37" s="21">
        <v>179.78210084040001</v>
      </c>
      <c r="M37" s="21">
        <v>172.292280133254</v>
      </c>
      <c r="N37" s="21">
        <v>179.246286862804</v>
      </c>
      <c r="O37" s="21">
        <v>186.568704671718</v>
      </c>
      <c r="P37" s="21">
        <v>179.64094079877799</v>
      </c>
      <c r="Q37">
        <f t="shared" si="3"/>
        <v>175.97723126142867</v>
      </c>
      <c r="S37">
        <f xml:space="preserve"> MEDIAN(B37:P37)</f>
        <v>175.340629193757</v>
      </c>
      <c r="T37">
        <f>MAX(B37:P37)</f>
        <v>211.620083157615</v>
      </c>
    </row>
    <row r="38" spans="1:20" x14ac:dyDescent="0.25">
      <c r="B38">
        <f>B35-P35</f>
        <v>456</v>
      </c>
    </row>
    <row r="42" spans="1:20" x14ac:dyDescent="0.25">
      <c r="A42" s="25" t="s">
        <v>93</v>
      </c>
      <c r="B42" s="30" t="s">
        <v>96</v>
      </c>
      <c r="C42" s="30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</row>
    <row r="43" spans="1:20" x14ac:dyDescent="0.25">
      <c r="A43" s="25"/>
      <c r="B43" s="21">
        <v>1</v>
      </c>
      <c r="C43" s="21">
        <v>2</v>
      </c>
      <c r="D43" s="21">
        <v>3</v>
      </c>
      <c r="E43" s="21">
        <v>4</v>
      </c>
      <c r="F43" s="21">
        <v>5</v>
      </c>
      <c r="G43" s="21">
        <v>6</v>
      </c>
      <c r="H43" s="21">
        <v>7</v>
      </c>
      <c r="I43" s="21">
        <v>8</v>
      </c>
      <c r="J43" s="21">
        <v>9</v>
      </c>
      <c r="K43" s="21">
        <v>10</v>
      </c>
      <c r="L43" s="21">
        <v>11</v>
      </c>
      <c r="M43" s="21">
        <v>12</v>
      </c>
      <c r="N43" s="21">
        <v>13</v>
      </c>
      <c r="O43" s="21">
        <v>14</v>
      </c>
      <c r="P43" s="21">
        <v>15</v>
      </c>
    </row>
    <row r="44" spans="1:20" x14ac:dyDescent="0.25">
      <c r="A44" s="21" t="s">
        <v>97</v>
      </c>
      <c r="B44" s="21">
        <v>8396</v>
      </c>
      <c r="C44" s="21">
        <v>8422</v>
      </c>
      <c r="D44" s="21">
        <v>8282</v>
      </c>
      <c r="E44" s="21">
        <v>8200</v>
      </c>
      <c r="F44" s="21">
        <v>8162</v>
      </c>
      <c r="G44" s="21">
        <v>8142</v>
      </c>
      <c r="H44" s="21">
        <v>8083</v>
      </c>
      <c r="I44" s="21">
        <v>8051</v>
      </c>
      <c r="J44" s="21">
        <v>8034</v>
      </c>
      <c r="K44" s="21">
        <v>8024</v>
      </c>
      <c r="L44" s="21">
        <v>7962</v>
      </c>
      <c r="M44" s="21">
        <v>7984</v>
      </c>
      <c r="N44" s="21">
        <v>7957</v>
      </c>
      <c r="O44" s="21">
        <v>7942</v>
      </c>
      <c r="P44" s="21">
        <v>7957</v>
      </c>
      <c r="Q44">
        <f t="shared" ref="Q44:Q48" si="4" xml:space="preserve"> AVERAGE(B44:P44)</f>
        <v>8106.5333333333338</v>
      </c>
      <c r="T44" t="s">
        <v>108</v>
      </c>
    </row>
    <row r="45" spans="1:20" x14ac:dyDescent="0.25">
      <c r="A45" s="21" t="s">
        <v>98</v>
      </c>
      <c r="B45" s="21">
        <v>5673</v>
      </c>
      <c r="C45" s="21">
        <v>5821</v>
      </c>
      <c r="D45" s="21">
        <v>5728</v>
      </c>
      <c r="E45" s="21">
        <v>5709</v>
      </c>
      <c r="F45" s="21">
        <v>5700</v>
      </c>
      <c r="G45" s="21">
        <v>5765</v>
      </c>
      <c r="H45" s="21">
        <v>5707</v>
      </c>
      <c r="I45" s="21">
        <v>5678</v>
      </c>
      <c r="J45" s="21">
        <v>5697</v>
      </c>
      <c r="K45" s="21">
        <v>5679</v>
      </c>
      <c r="L45" s="21">
        <v>5639</v>
      </c>
      <c r="M45" s="21">
        <v>5734</v>
      </c>
      <c r="N45" s="21">
        <v>5691</v>
      </c>
      <c r="O45" s="21">
        <v>5682</v>
      </c>
      <c r="P45" s="21">
        <v>5676</v>
      </c>
      <c r="Q45">
        <f t="shared" si="4"/>
        <v>5705.2666666666664</v>
      </c>
      <c r="R45">
        <f>Q45/Q44</f>
        <v>0.70378624648431709</v>
      </c>
      <c r="T45">
        <f>466*215</f>
        <v>100190</v>
      </c>
    </row>
    <row r="46" spans="1:20" x14ac:dyDescent="0.25">
      <c r="A46" s="21" t="s">
        <v>99</v>
      </c>
      <c r="B46" s="21">
        <v>2723</v>
      </c>
      <c r="C46" s="21">
        <v>2601</v>
      </c>
      <c r="D46" s="21">
        <v>2554</v>
      </c>
      <c r="E46" s="21">
        <v>2491</v>
      </c>
      <c r="F46" s="21">
        <v>2462</v>
      </c>
      <c r="G46" s="21">
        <v>2377</v>
      </c>
      <c r="H46" s="21">
        <v>2376</v>
      </c>
      <c r="I46" s="21">
        <v>2373</v>
      </c>
      <c r="J46" s="21">
        <v>2337</v>
      </c>
      <c r="K46" s="21">
        <v>2345</v>
      </c>
      <c r="L46" s="21">
        <v>2323</v>
      </c>
      <c r="M46" s="21">
        <v>2250</v>
      </c>
      <c r="N46" s="21">
        <v>2266</v>
      </c>
      <c r="O46" s="21">
        <v>2260</v>
      </c>
      <c r="P46" s="21">
        <v>2281</v>
      </c>
      <c r="Q46">
        <f t="shared" si="4"/>
        <v>2401.2666666666669</v>
      </c>
      <c r="R46">
        <f>Q46/Q44</f>
        <v>0.29621375351568285</v>
      </c>
      <c r="S46">
        <f xml:space="preserve"> MEDIAN(B46:P46)</f>
        <v>2373</v>
      </c>
      <c r="T46">
        <f>MAX(B46:P46)</f>
        <v>2723</v>
      </c>
    </row>
    <row r="47" spans="1:20" x14ac:dyDescent="0.25">
      <c r="A47" s="21" t="s">
        <v>100</v>
      </c>
      <c r="B47" s="21">
        <v>7894.3168689776003</v>
      </c>
      <c r="C47" s="21">
        <v>7896.2428356901501</v>
      </c>
      <c r="D47" s="21">
        <v>7780.5221999749701</v>
      </c>
      <c r="E47" s="21">
        <v>7715.2248279314199</v>
      </c>
      <c r="F47" s="21">
        <v>7672.3212614190998</v>
      </c>
      <c r="G47" s="21">
        <v>7640.0089100237801</v>
      </c>
      <c r="H47" s="21">
        <v>7603.20407958954</v>
      </c>
      <c r="I47" s="21">
        <v>7567.5698285571298</v>
      </c>
      <c r="J47" s="21">
        <v>7539.5006006757603</v>
      </c>
      <c r="K47" s="21">
        <v>7509.2862845701402</v>
      </c>
      <c r="L47" s="21">
        <v>7491.8257664872999</v>
      </c>
      <c r="M47" s="21">
        <v>7467.1616818921302</v>
      </c>
      <c r="N47" s="21">
        <v>7449.7410086347099</v>
      </c>
      <c r="O47" s="21">
        <v>7429.3695157051698</v>
      </c>
      <c r="P47" s="21">
        <v>7415.4300963584001</v>
      </c>
      <c r="Q47">
        <f t="shared" si="4"/>
        <v>7604.7817177658189</v>
      </c>
    </row>
    <row r="48" spans="1:20" x14ac:dyDescent="0.25">
      <c r="A48" s="21" t="s">
        <v>101</v>
      </c>
      <c r="B48" s="21">
        <v>175.412349885114</v>
      </c>
      <c r="C48" s="21">
        <v>171.29737369136299</v>
      </c>
      <c r="D48" s="21">
        <v>164.110471427747</v>
      </c>
      <c r="E48" s="21">
        <v>163.62224988679199</v>
      </c>
      <c r="F48" s="21">
        <v>165.59700457957001</v>
      </c>
      <c r="G48" s="21">
        <v>162.69580814056101</v>
      </c>
      <c r="H48" s="21">
        <v>163.16445806855299</v>
      </c>
      <c r="I48" s="21">
        <v>164.25540832879301</v>
      </c>
      <c r="J48" s="21">
        <v>167.185712164081</v>
      </c>
      <c r="K48" s="21">
        <v>168.006989340415</v>
      </c>
      <c r="L48" s="21">
        <v>169.41519081360201</v>
      </c>
      <c r="M48" s="21">
        <v>169.56786073999399</v>
      </c>
      <c r="N48" s="21">
        <v>171.54302046538299</v>
      </c>
      <c r="O48" s="21">
        <v>172.04713840845801</v>
      </c>
      <c r="P48" s="21">
        <v>174.60885723681201</v>
      </c>
      <c r="Q48">
        <f t="shared" si="4"/>
        <v>168.16865954514921</v>
      </c>
      <c r="S48">
        <f xml:space="preserve"> MEDIAN(B48:P48)</f>
        <v>168.006989340415</v>
      </c>
      <c r="T48">
        <f>MAX(B48:P48)</f>
        <v>175.412349885114</v>
      </c>
    </row>
    <row r="49" spans="2:2" x14ac:dyDescent="0.25">
      <c r="B49">
        <f>B46-P46</f>
        <v>442</v>
      </c>
    </row>
  </sheetData>
  <mergeCells count="10">
    <mergeCell ref="A31:A32"/>
    <mergeCell ref="B31:P31"/>
    <mergeCell ref="A42:A43"/>
    <mergeCell ref="B42:P42"/>
    <mergeCell ref="B1:P1"/>
    <mergeCell ref="A1:A2"/>
    <mergeCell ref="A11:A12"/>
    <mergeCell ref="B11:P11"/>
    <mergeCell ref="A21:A22"/>
    <mergeCell ref="B21:P21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136"/>
  <sheetViews>
    <sheetView topLeftCell="A127" zoomScaleNormal="100" workbookViewId="0">
      <selection activeCell="B158" sqref="B158"/>
    </sheetView>
  </sheetViews>
  <sheetFormatPr defaultRowHeight="15" x14ac:dyDescent="0.25"/>
  <sheetData>
    <row r="3" spans="1:1" x14ac:dyDescent="0.25">
      <c r="A3" t="s">
        <v>114</v>
      </c>
    </row>
    <row r="4" spans="1:1" x14ac:dyDescent="0.25">
      <c r="A4" s="32">
        <v>43319</v>
      </c>
    </row>
    <row r="36" spans="2:2" x14ac:dyDescent="0.25">
      <c r="B36" t="s">
        <v>120</v>
      </c>
    </row>
    <row r="66" spans="2:2" x14ac:dyDescent="0.25">
      <c r="B66" t="s">
        <v>119</v>
      </c>
    </row>
    <row r="93" spans="2:2" x14ac:dyDescent="0.25">
      <c r="B93" t="s">
        <v>126</v>
      </c>
    </row>
    <row r="136" spans="2:2" x14ac:dyDescent="0.25">
      <c r="B136" t="s">
        <v>127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56"/>
  <sheetViews>
    <sheetView tabSelected="1" topLeftCell="A147" zoomScale="85" zoomScaleNormal="85" workbookViewId="0">
      <selection activeCell="B157" sqref="B157"/>
    </sheetView>
  </sheetViews>
  <sheetFormatPr defaultRowHeight="15" x14ac:dyDescent="0.25"/>
  <sheetData>
    <row r="2" spans="1:1" x14ac:dyDescent="0.25">
      <c r="A2" t="s">
        <v>113</v>
      </c>
    </row>
    <row r="62" spans="2:2" x14ac:dyDescent="0.25">
      <c r="B62" t="s">
        <v>115</v>
      </c>
    </row>
    <row r="105" spans="2:2" x14ac:dyDescent="0.25">
      <c r="B105" t="s">
        <v>121</v>
      </c>
    </row>
    <row r="156" spans="2:2" x14ac:dyDescent="0.25">
      <c r="B156" t="s">
        <v>128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U73"/>
  <sheetViews>
    <sheetView topLeftCell="A70" zoomScaleNormal="100" workbookViewId="0">
      <selection activeCell="H127" sqref="H127"/>
    </sheetView>
  </sheetViews>
  <sheetFormatPr defaultRowHeight="15" x14ac:dyDescent="0.25"/>
  <sheetData>
    <row r="1" spans="2:21" x14ac:dyDescent="0.25">
      <c r="B1" t="s">
        <v>116</v>
      </c>
    </row>
    <row r="5" spans="2:21" x14ac:dyDescent="0.25">
      <c r="U5" t="s">
        <v>124</v>
      </c>
    </row>
    <row r="34" spans="2:2" x14ac:dyDescent="0.25">
      <c r="B34" t="s">
        <v>122</v>
      </c>
    </row>
    <row r="73" spans="2:2" x14ac:dyDescent="0.25">
      <c r="B73" t="s">
        <v>125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W42"/>
  <sheetViews>
    <sheetView topLeftCell="A58" workbookViewId="0">
      <selection activeCell="C85" sqref="C85"/>
    </sheetView>
  </sheetViews>
  <sheetFormatPr defaultRowHeight="15" x14ac:dyDescent="0.25"/>
  <sheetData>
    <row r="2" spans="2:23" x14ac:dyDescent="0.25">
      <c r="B2" t="s">
        <v>116</v>
      </c>
    </row>
    <row r="4" spans="2:23" x14ac:dyDescent="0.25">
      <c r="B4" s="2" t="s">
        <v>117</v>
      </c>
    </row>
    <row r="5" spans="2:23" x14ac:dyDescent="0.25">
      <c r="W5" t="s">
        <v>123</v>
      </c>
    </row>
    <row r="42" spans="2:2" x14ac:dyDescent="0.25">
      <c r="B42" t="s">
        <v>118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10" zoomScale="55" zoomScaleNormal="55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37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5" t="s">
        <v>48</v>
      </c>
      <c r="B1" s="25"/>
      <c r="C1" s="25"/>
      <c r="D1" s="25"/>
      <c r="E1" s="25"/>
      <c r="F1" s="25"/>
      <c r="G1" s="25"/>
      <c r="H1" s="25"/>
    </row>
    <row r="2" spans="1:8" x14ac:dyDescent="0.25">
      <c r="A2" s="25" t="s">
        <v>33</v>
      </c>
      <c r="B2" s="25"/>
      <c r="C2" s="25"/>
      <c r="D2" s="25"/>
      <c r="E2" s="25"/>
      <c r="F2" s="25"/>
      <c r="G2" s="25"/>
      <c r="H2" s="25"/>
    </row>
    <row r="3" spans="1:8" x14ac:dyDescent="0.25">
      <c r="A3" s="25" t="s">
        <v>53</v>
      </c>
      <c r="B3" s="25"/>
      <c r="C3" s="25"/>
      <c r="D3" s="25"/>
      <c r="E3" s="25"/>
      <c r="F3" s="25"/>
      <c r="G3" s="25"/>
      <c r="H3" s="25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7" t="s">
        <v>36</v>
      </c>
      <c r="B1" s="27"/>
      <c r="C1" s="27"/>
      <c r="D1" s="27"/>
      <c r="E1" s="27"/>
      <c r="F1" s="27"/>
      <c r="G1" s="27"/>
      <c r="H1" s="27"/>
      <c r="K1" s="28" t="s">
        <v>27</v>
      </c>
      <c r="L1" s="28"/>
      <c r="M1" s="28"/>
      <c r="N1" s="28"/>
      <c r="O1" s="28"/>
      <c r="P1" s="28"/>
      <c r="Q1" s="28"/>
      <c r="R1" s="28"/>
      <c r="T1" s="25" t="s">
        <v>28</v>
      </c>
      <c r="U1" s="25"/>
      <c r="V1" s="25"/>
      <c r="W1" s="25"/>
      <c r="X1" s="25"/>
      <c r="Y1" s="25"/>
      <c r="Z1" s="25"/>
      <c r="AA1" s="25"/>
      <c r="AC1" s="25" t="s">
        <v>48</v>
      </c>
      <c r="AD1" s="25"/>
      <c r="AE1" s="25"/>
      <c r="AF1" s="25"/>
      <c r="AG1" s="25"/>
      <c r="AH1" s="25"/>
      <c r="AI1" s="25"/>
      <c r="AJ1" s="25"/>
      <c r="AM1" s="25" t="s">
        <v>28</v>
      </c>
      <c r="AN1" s="25"/>
      <c r="AO1" s="25"/>
      <c r="AP1" s="25"/>
      <c r="AQ1" s="25"/>
      <c r="AR1" s="25"/>
      <c r="AS1" s="25"/>
      <c r="AT1" s="25"/>
    </row>
    <row r="2" spans="1:46" x14ac:dyDescent="0.25">
      <c r="A2" s="27"/>
      <c r="B2" s="27"/>
      <c r="C2" s="27"/>
      <c r="D2" s="27"/>
      <c r="E2" s="27"/>
      <c r="F2" s="27"/>
      <c r="G2" s="27"/>
      <c r="H2" s="27"/>
      <c r="K2" s="26"/>
      <c r="L2" s="26"/>
      <c r="M2" s="26"/>
      <c r="N2" s="26"/>
      <c r="O2" s="26"/>
      <c r="P2" s="26"/>
      <c r="Q2" s="26"/>
      <c r="R2" s="26"/>
      <c r="T2" s="25" t="s">
        <v>29</v>
      </c>
      <c r="U2" s="25"/>
      <c r="V2" s="25"/>
      <c r="W2" s="25"/>
      <c r="X2" s="25"/>
      <c r="Y2" s="25"/>
      <c r="Z2" s="25"/>
      <c r="AA2" s="25"/>
      <c r="AC2" s="25" t="s">
        <v>33</v>
      </c>
      <c r="AD2" s="25"/>
      <c r="AE2" s="25"/>
      <c r="AF2" s="25"/>
      <c r="AG2" s="25"/>
      <c r="AH2" s="25"/>
      <c r="AI2" s="25"/>
      <c r="AJ2" s="25"/>
      <c r="AM2" s="25" t="s">
        <v>33</v>
      </c>
      <c r="AN2" s="25"/>
      <c r="AO2" s="25"/>
      <c r="AP2" s="25"/>
      <c r="AQ2" s="25"/>
      <c r="AR2" s="25"/>
      <c r="AS2" s="25"/>
      <c r="AT2" s="25"/>
    </row>
    <row r="3" spans="1:46" x14ac:dyDescent="0.25">
      <c r="A3" s="26" t="s">
        <v>37</v>
      </c>
      <c r="B3" s="26"/>
      <c r="C3" s="26"/>
      <c r="D3" s="26"/>
      <c r="E3" s="26"/>
      <c r="F3" s="26"/>
      <c r="G3" s="26"/>
      <c r="H3" s="26"/>
      <c r="K3" s="26" t="s">
        <v>32</v>
      </c>
      <c r="L3" s="26"/>
      <c r="M3" s="26"/>
      <c r="N3" s="26"/>
      <c r="O3" s="26"/>
      <c r="P3" s="26"/>
      <c r="Q3" s="26"/>
      <c r="R3" s="26"/>
      <c r="T3" s="25" t="s">
        <v>30</v>
      </c>
      <c r="U3" s="25"/>
      <c r="V3" s="25"/>
      <c r="W3" s="25"/>
      <c r="X3" s="25"/>
      <c r="Y3" s="25"/>
      <c r="Z3" s="25"/>
      <c r="AA3" s="25"/>
      <c r="AC3" s="25" t="s">
        <v>49</v>
      </c>
      <c r="AD3" s="25"/>
      <c r="AE3" s="25"/>
      <c r="AF3" s="25"/>
      <c r="AG3" s="25"/>
      <c r="AH3" s="25"/>
      <c r="AI3" s="25"/>
      <c r="AJ3" s="25"/>
      <c r="AM3" s="25" t="s">
        <v>53</v>
      </c>
      <c r="AN3" s="25"/>
      <c r="AO3" s="25"/>
      <c r="AP3" s="25"/>
      <c r="AQ3" s="25"/>
      <c r="AR3" s="25"/>
      <c r="AS3" s="25"/>
      <c r="AT3" s="25"/>
    </row>
    <row r="4" spans="1:46" x14ac:dyDescent="0.25">
      <c r="K4" s="26"/>
      <c r="L4" s="26"/>
      <c r="M4" s="26"/>
      <c r="N4" s="26"/>
      <c r="O4" s="26"/>
      <c r="P4" s="26"/>
      <c r="Q4" s="26"/>
      <c r="R4" s="26"/>
    </row>
    <row r="5" spans="1:46" x14ac:dyDescent="0.25">
      <c r="K5" s="26"/>
      <c r="L5" s="26"/>
      <c r="M5" s="26"/>
      <c r="N5" s="26"/>
      <c r="O5" s="26"/>
      <c r="P5" s="26"/>
      <c r="Q5" s="26"/>
      <c r="R5" s="26"/>
    </row>
    <row r="6" spans="1:46" x14ac:dyDescent="0.25">
      <c r="K6" s="26"/>
      <c r="L6" s="26"/>
      <c r="M6" s="26"/>
      <c r="N6" s="26"/>
      <c r="O6" s="26"/>
      <c r="P6" s="26"/>
      <c r="Q6" s="26"/>
      <c r="R6" s="26"/>
    </row>
    <row r="7" spans="1:46" x14ac:dyDescent="0.25">
      <c r="K7" s="26"/>
      <c r="L7" s="26"/>
      <c r="M7" s="26"/>
      <c r="N7" s="26"/>
      <c r="O7" s="26"/>
      <c r="P7" s="26"/>
      <c r="Q7" s="26"/>
      <c r="R7" s="26"/>
    </row>
    <row r="8" spans="1:46" x14ac:dyDescent="0.25">
      <c r="K8" s="26"/>
      <c r="L8" s="26"/>
      <c r="M8" s="26"/>
      <c r="N8" s="26"/>
      <c r="O8" s="26"/>
      <c r="P8" s="26"/>
      <c r="Q8" s="26"/>
      <c r="R8" s="26"/>
    </row>
    <row r="9" spans="1:46" x14ac:dyDescent="0.25">
      <c r="K9" s="26"/>
      <c r="L9" s="26"/>
      <c r="M9" s="26"/>
      <c r="N9" s="26"/>
      <c r="O9" s="26"/>
      <c r="P9" s="26"/>
      <c r="Q9" s="26"/>
      <c r="R9" s="26"/>
    </row>
    <row r="10" spans="1:46" x14ac:dyDescent="0.25">
      <c r="K10" s="26"/>
      <c r="L10" s="26"/>
      <c r="M10" s="26"/>
      <c r="N10" s="26"/>
      <c r="O10" s="26"/>
      <c r="P10" s="26"/>
      <c r="Q10" s="26"/>
      <c r="R10" s="26"/>
    </row>
    <row r="11" spans="1:46" x14ac:dyDescent="0.25">
      <c r="K11" s="26"/>
      <c r="L11" s="26"/>
      <c r="M11" s="26"/>
      <c r="N11" s="26"/>
      <c r="O11" s="26"/>
      <c r="P11" s="26"/>
      <c r="Q11" s="26"/>
      <c r="R11" s="26"/>
    </row>
    <row r="12" spans="1:46" x14ac:dyDescent="0.25">
      <c r="K12" s="26"/>
      <c r="L12" s="26"/>
      <c r="M12" s="26"/>
      <c r="N12" s="26"/>
      <c r="O12" s="26"/>
      <c r="P12" s="26"/>
      <c r="Q12" s="26"/>
      <c r="R12" s="26"/>
    </row>
    <row r="13" spans="1:46" x14ac:dyDescent="0.25">
      <c r="K13" s="26"/>
      <c r="L13" s="26"/>
      <c r="M13" s="26"/>
      <c r="N13" s="26"/>
      <c r="O13" s="26"/>
      <c r="P13" s="26"/>
      <c r="Q13" s="26"/>
      <c r="R13" s="26"/>
    </row>
    <row r="14" spans="1:46" x14ac:dyDescent="0.25">
      <c r="K14" s="26"/>
      <c r="L14" s="26"/>
      <c r="M14" s="26"/>
      <c r="N14" s="26"/>
      <c r="O14" s="26"/>
      <c r="P14" s="26"/>
      <c r="Q14" s="26"/>
      <c r="R14" s="26"/>
    </row>
    <row r="15" spans="1:46" x14ac:dyDescent="0.25">
      <c r="K15" s="26"/>
      <c r="L15" s="26"/>
      <c r="M15" s="26"/>
      <c r="N15" s="26"/>
      <c r="O15" s="26"/>
      <c r="P15" s="26"/>
      <c r="Q15" s="26"/>
      <c r="R15" s="26"/>
    </row>
    <row r="16" spans="1:46" x14ac:dyDescent="0.25">
      <c r="K16" s="26"/>
      <c r="L16" s="26"/>
      <c r="M16" s="26"/>
      <c r="N16" s="26"/>
      <c r="O16" s="26"/>
      <c r="P16" s="26"/>
      <c r="Q16" s="26"/>
      <c r="R16" s="26"/>
    </row>
    <row r="17" spans="1:46" x14ac:dyDescent="0.25">
      <c r="K17" s="26"/>
      <c r="L17" s="26"/>
      <c r="M17" s="26"/>
      <c r="N17" s="26"/>
      <c r="O17" s="26"/>
      <c r="P17" s="26"/>
      <c r="Q17" s="26"/>
      <c r="R17" s="26"/>
    </row>
    <row r="18" spans="1:46" x14ac:dyDescent="0.25">
      <c r="K18" s="26"/>
      <c r="L18" s="26"/>
      <c r="M18" s="26"/>
      <c r="N18" s="26"/>
      <c r="O18" s="26"/>
      <c r="P18" s="26"/>
      <c r="Q18" s="26"/>
      <c r="R18" s="26"/>
    </row>
    <row r="19" spans="1:46" x14ac:dyDescent="0.25">
      <c r="K19" s="26"/>
      <c r="L19" s="26"/>
      <c r="M19" s="26"/>
      <c r="N19" s="26"/>
      <c r="O19" s="26"/>
      <c r="P19" s="26"/>
      <c r="Q19" s="26"/>
      <c r="R19" s="26"/>
    </row>
    <row r="20" spans="1:46" x14ac:dyDescent="0.25">
      <c r="K20" s="26"/>
      <c r="L20" s="26"/>
      <c r="M20" s="26"/>
      <c r="N20" s="26"/>
      <c r="O20" s="26"/>
      <c r="P20" s="26"/>
      <c r="Q20" s="26"/>
      <c r="R20" s="26"/>
    </row>
    <row r="21" spans="1:46" x14ac:dyDescent="0.25">
      <c r="K21" s="26"/>
      <c r="L21" s="26"/>
      <c r="M21" s="26"/>
      <c r="N21" s="26"/>
      <c r="O21" s="26"/>
      <c r="P21" s="26"/>
      <c r="Q21" s="26"/>
      <c r="R21" s="26"/>
    </row>
    <row r="22" spans="1:46" x14ac:dyDescent="0.25">
      <c r="K22" s="26"/>
      <c r="L22" s="26"/>
      <c r="M22" s="26"/>
      <c r="N22" s="26"/>
      <c r="O22" s="26"/>
      <c r="P22" s="26"/>
      <c r="Q22" s="26"/>
      <c r="R22" s="26"/>
    </row>
    <row r="23" spans="1:46" x14ac:dyDescent="0.25">
      <c r="K23" s="26"/>
      <c r="L23" s="26"/>
      <c r="M23" s="26"/>
      <c r="N23" s="26"/>
      <c r="O23" s="26"/>
      <c r="P23" s="26"/>
      <c r="Q23" s="26"/>
      <c r="R23" s="26"/>
    </row>
    <row r="24" spans="1:46" x14ac:dyDescent="0.25">
      <c r="A24" s="26" t="s">
        <v>38</v>
      </c>
      <c r="B24" s="26"/>
      <c r="C24" s="26"/>
      <c r="D24" s="26"/>
      <c r="E24" s="26"/>
      <c r="F24" s="26"/>
      <c r="G24" s="26"/>
      <c r="H24" s="26"/>
      <c r="K24" s="26"/>
      <c r="L24" s="26"/>
      <c r="M24" s="26"/>
      <c r="N24" s="26"/>
      <c r="O24" s="26"/>
      <c r="P24" s="26"/>
      <c r="Q24" s="26"/>
      <c r="R24" s="26"/>
    </row>
    <row r="25" spans="1:46" x14ac:dyDescent="0.25">
      <c r="K25" s="26"/>
      <c r="L25" s="26"/>
      <c r="M25" s="26"/>
      <c r="N25" s="26"/>
      <c r="O25" s="26"/>
      <c r="P25" s="26"/>
      <c r="Q25" s="26"/>
      <c r="R25" s="26"/>
    </row>
    <row r="26" spans="1:46" x14ac:dyDescent="0.25">
      <c r="K26" s="26"/>
      <c r="L26" s="26"/>
      <c r="M26" s="26"/>
      <c r="N26" s="26"/>
      <c r="O26" s="26"/>
      <c r="P26" s="26"/>
      <c r="Q26" s="26"/>
      <c r="R26" s="26"/>
      <c r="AM26" s="25" t="s">
        <v>54</v>
      </c>
      <c r="AN26" s="25"/>
      <c r="AO26" s="25"/>
      <c r="AP26" s="25"/>
      <c r="AQ26" s="25"/>
      <c r="AR26" s="25"/>
      <c r="AS26" s="25"/>
      <c r="AT26" s="25"/>
    </row>
    <row r="27" spans="1:46" x14ac:dyDescent="0.25">
      <c r="K27" s="26"/>
      <c r="L27" s="26"/>
      <c r="M27" s="26"/>
      <c r="N27" s="26"/>
      <c r="O27" s="26"/>
      <c r="P27" s="26"/>
      <c r="Q27" s="26"/>
      <c r="R27" s="26"/>
      <c r="AM27" s="25" t="s">
        <v>29</v>
      </c>
      <c r="AN27" s="25"/>
      <c r="AO27" s="25"/>
      <c r="AP27" s="25"/>
      <c r="AQ27" s="25"/>
      <c r="AR27" s="25"/>
      <c r="AS27" s="25"/>
      <c r="AT27" s="25"/>
    </row>
    <row r="28" spans="1:46" x14ac:dyDescent="0.25">
      <c r="K28" s="26" t="s">
        <v>47</v>
      </c>
      <c r="L28" s="26"/>
      <c r="M28" s="26"/>
      <c r="N28" s="26"/>
      <c r="O28" s="26"/>
      <c r="P28" s="26"/>
      <c r="Q28" s="26"/>
      <c r="R28" s="26"/>
      <c r="AM28" s="25" t="s">
        <v>53</v>
      </c>
      <c r="AN28" s="25"/>
      <c r="AO28" s="25"/>
      <c r="AP28" s="25"/>
      <c r="AQ28" s="25"/>
      <c r="AR28" s="25"/>
      <c r="AS28" s="25"/>
      <c r="AT28" s="25"/>
    </row>
    <row r="29" spans="1:46" x14ac:dyDescent="0.25">
      <c r="K29" s="26"/>
      <c r="L29" s="26"/>
      <c r="M29" s="26"/>
      <c r="N29" s="26"/>
      <c r="O29" s="26"/>
      <c r="P29" s="26"/>
      <c r="Q29" s="26"/>
      <c r="R29" s="26"/>
      <c r="T29" s="25" t="s">
        <v>28</v>
      </c>
      <c r="U29" s="25"/>
      <c r="V29" s="25"/>
      <c r="W29" s="25"/>
      <c r="X29" s="25"/>
      <c r="Y29" s="25"/>
      <c r="Z29" s="25"/>
      <c r="AA29" s="25"/>
      <c r="AC29" s="25" t="s">
        <v>48</v>
      </c>
      <c r="AD29" s="25"/>
      <c r="AE29" s="25"/>
      <c r="AF29" s="25"/>
      <c r="AG29" s="25"/>
      <c r="AH29" s="25"/>
      <c r="AI29" s="25"/>
      <c r="AJ29" s="25"/>
    </row>
    <row r="30" spans="1:46" x14ac:dyDescent="0.25">
      <c r="K30" s="26"/>
      <c r="L30" s="26"/>
      <c r="M30" s="26"/>
      <c r="N30" s="26"/>
      <c r="O30" s="26"/>
      <c r="P30" s="26"/>
      <c r="Q30" s="26"/>
      <c r="R30" s="26"/>
      <c r="T30" s="25" t="s">
        <v>29</v>
      </c>
      <c r="U30" s="25"/>
      <c r="V30" s="25"/>
      <c r="W30" s="25"/>
      <c r="X30" s="25"/>
      <c r="Y30" s="25"/>
      <c r="Z30" s="25"/>
      <c r="AA30" s="25"/>
      <c r="AC30" s="25" t="s">
        <v>33</v>
      </c>
      <c r="AD30" s="25"/>
      <c r="AE30" s="25"/>
      <c r="AF30" s="25"/>
      <c r="AG30" s="25"/>
      <c r="AH30" s="25"/>
      <c r="AI30" s="25"/>
      <c r="AJ30" s="25"/>
    </row>
    <row r="31" spans="1:46" x14ac:dyDescent="0.25">
      <c r="K31" s="26"/>
      <c r="L31" s="26"/>
      <c r="M31" s="26"/>
      <c r="N31" s="26"/>
      <c r="O31" s="26"/>
      <c r="P31" s="26"/>
      <c r="Q31" s="26"/>
      <c r="R31" s="26"/>
      <c r="T31" s="25" t="s">
        <v>31</v>
      </c>
      <c r="U31" s="25"/>
      <c r="V31" s="25"/>
      <c r="W31" s="25"/>
      <c r="X31" s="25"/>
      <c r="Y31" s="25"/>
      <c r="Z31" s="25"/>
      <c r="AA31" s="25"/>
      <c r="AC31" s="25" t="s">
        <v>50</v>
      </c>
      <c r="AD31" s="25"/>
      <c r="AE31" s="25"/>
      <c r="AF31" s="25"/>
      <c r="AG31" s="25"/>
      <c r="AH31" s="25"/>
      <c r="AI31" s="25"/>
      <c r="AJ31" s="25"/>
    </row>
    <row r="32" spans="1:46" x14ac:dyDescent="0.25">
      <c r="K32" s="26"/>
      <c r="L32" s="26"/>
      <c r="M32" s="26"/>
      <c r="N32" s="26"/>
      <c r="O32" s="26"/>
      <c r="P32" s="26"/>
      <c r="Q32" s="26"/>
      <c r="R32" s="26"/>
    </row>
    <row r="33" spans="1:46" x14ac:dyDescent="0.25">
      <c r="K33" s="26"/>
      <c r="L33" s="26"/>
      <c r="M33" s="26"/>
      <c r="N33" s="26"/>
      <c r="O33" s="26"/>
      <c r="P33" s="26"/>
      <c r="Q33" s="26"/>
      <c r="R33" s="26"/>
    </row>
    <row r="34" spans="1:46" x14ac:dyDescent="0.25">
      <c r="K34" s="26"/>
      <c r="L34" s="26"/>
      <c r="M34" s="26"/>
      <c r="N34" s="26"/>
      <c r="O34" s="26"/>
      <c r="P34" s="26"/>
      <c r="Q34" s="26"/>
      <c r="R34" s="26"/>
    </row>
    <row r="35" spans="1:46" x14ac:dyDescent="0.25">
      <c r="K35" s="26"/>
      <c r="L35" s="26"/>
      <c r="M35" s="26"/>
      <c r="N35" s="26"/>
      <c r="O35" s="26"/>
      <c r="P35" s="26"/>
      <c r="Q35" s="26"/>
      <c r="R35" s="26"/>
    </row>
    <row r="36" spans="1:46" x14ac:dyDescent="0.25">
      <c r="K36" s="26"/>
      <c r="L36" s="26"/>
      <c r="M36" s="26"/>
      <c r="N36" s="26"/>
      <c r="O36" s="26"/>
      <c r="P36" s="26"/>
      <c r="Q36" s="26"/>
      <c r="R36" s="26"/>
    </row>
    <row r="37" spans="1:46" x14ac:dyDescent="0.25">
      <c r="K37" s="26"/>
      <c r="L37" s="26"/>
      <c r="M37" s="26"/>
      <c r="N37" s="26"/>
      <c r="O37" s="26"/>
      <c r="P37" s="26"/>
      <c r="Q37" s="26"/>
      <c r="R37" s="26"/>
    </row>
    <row r="38" spans="1:46" x14ac:dyDescent="0.25">
      <c r="K38" s="26"/>
      <c r="L38" s="26"/>
      <c r="M38" s="26"/>
      <c r="N38" s="26"/>
      <c r="O38" s="26"/>
      <c r="P38" s="26"/>
      <c r="Q38" s="26"/>
      <c r="R38" s="26"/>
    </row>
    <row r="39" spans="1:46" x14ac:dyDescent="0.25">
      <c r="K39" s="26"/>
      <c r="L39" s="26"/>
      <c r="M39" s="26"/>
      <c r="N39" s="26"/>
      <c r="O39" s="26"/>
      <c r="P39" s="26"/>
      <c r="Q39" s="26"/>
      <c r="R39" s="26"/>
    </row>
    <row r="40" spans="1:46" x14ac:dyDescent="0.25">
      <c r="K40" s="26"/>
      <c r="L40" s="26"/>
      <c r="M40" s="26"/>
      <c r="N40" s="26"/>
      <c r="O40" s="26"/>
      <c r="P40" s="26"/>
      <c r="Q40" s="26"/>
      <c r="R40" s="26"/>
      <c r="AM40" s="25" t="s">
        <v>54</v>
      </c>
      <c r="AN40" s="25"/>
      <c r="AO40" s="25"/>
      <c r="AP40" s="25"/>
      <c r="AQ40" s="25"/>
      <c r="AR40" s="25"/>
      <c r="AS40" s="25"/>
      <c r="AT40" s="25"/>
    </row>
    <row r="41" spans="1:46" x14ac:dyDescent="0.25">
      <c r="K41" s="26"/>
      <c r="L41" s="26"/>
      <c r="M41" s="26"/>
      <c r="N41" s="26"/>
      <c r="O41" s="26"/>
      <c r="P41" s="26"/>
      <c r="Q41" s="26"/>
      <c r="R41" s="26"/>
      <c r="AM41" s="25" t="s">
        <v>33</v>
      </c>
      <c r="AN41" s="25"/>
      <c r="AO41" s="25"/>
      <c r="AP41" s="25"/>
      <c r="AQ41" s="25"/>
      <c r="AR41" s="25"/>
      <c r="AS41" s="25"/>
      <c r="AT41" s="25"/>
    </row>
    <row r="42" spans="1:46" x14ac:dyDescent="0.25">
      <c r="K42" s="26"/>
      <c r="L42" s="26"/>
      <c r="M42" s="26"/>
      <c r="N42" s="26"/>
      <c r="O42" s="26"/>
      <c r="P42" s="26"/>
      <c r="Q42" s="26"/>
      <c r="R42" s="26"/>
      <c r="AM42" s="25" t="s">
        <v>55</v>
      </c>
      <c r="AN42" s="25"/>
      <c r="AO42" s="25"/>
      <c r="AP42" s="25"/>
      <c r="AQ42" s="25"/>
      <c r="AR42" s="25"/>
      <c r="AS42" s="25"/>
      <c r="AT42" s="25"/>
    </row>
    <row r="43" spans="1:46" x14ac:dyDescent="0.25">
      <c r="K43" s="26"/>
      <c r="L43" s="26"/>
      <c r="M43" s="26"/>
      <c r="N43" s="26"/>
      <c r="O43" s="26"/>
      <c r="P43" s="26"/>
      <c r="Q43" s="26"/>
      <c r="R43" s="26"/>
    </row>
    <row r="44" spans="1:46" x14ac:dyDescent="0.25">
      <c r="K44" s="26"/>
      <c r="L44" s="26"/>
      <c r="M44" s="26"/>
      <c r="N44" s="26"/>
      <c r="O44" s="26"/>
      <c r="P44" s="26"/>
      <c r="Q44" s="26"/>
      <c r="R44" s="26"/>
    </row>
    <row r="45" spans="1:46" x14ac:dyDescent="0.25">
      <c r="A45" s="26" t="s">
        <v>39</v>
      </c>
      <c r="B45" s="26"/>
      <c r="C45" s="26"/>
      <c r="D45" s="26"/>
      <c r="E45" s="26"/>
      <c r="F45" s="26"/>
      <c r="G45" s="26"/>
      <c r="H45" s="26"/>
      <c r="K45" s="26"/>
      <c r="L45" s="26"/>
      <c r="M45" s="26"/>
      <c r="N45" s="26"/>
      <c r="O45" s="26"/>
      <c r="P45" s="26"/>
      <c r="Q45" s="26"/>
      <c r="R45" s="26"/>
    </row>
    <row r="46" spans="1:46" x14ac:dyDescent="0.25">
      <c r="K46" s="26"/>
      <c r="L46" s="26"/>
      <c r="M46" s="26"/>
      <c r="N46" s="26"/>
      <c r="O46" s="26"/>
      <c r="P46" s="26"/>
      <c r="Q46" s="26"/>
      <c r="R46" s="26"/>
    </row>
    <row r="47" spans="1:46" x14ac:dyDescent="0.25">
      <c r="K47" s="26"/>
      <c r="L47" s="26"/>
      <c r="M47" s="26"/>
      <c r="N47" s="26"/>
      <c r="O47" s="26"/>
      <c r="P47" s="26"/>
      <c r="Q47" s="26"/>
      <c r="R47" s="26"/>
    </row>
    <row r="48" spans="1:46" x14ac:dyDescent="0.25">
      <c r="K48" s="26"/>
      <c r="L48" s="26"/>
      <c r="M48" s="26"/>
      <c r="N48" s="26"/>
      <c r="O48" s="26"/>
      <c r="P48" s="26"/>
      <c r="Q48" s="26"/>
      <c r="R48" s="26"/>
    </row>
    <row r="49" spans="11:36" x14ac:dyDescent="0.25">
      <c r="K49" s="26"/>
      <c r="L49" s="26"/>
      <c r="M49" s="26"/>
      <c r="N49" s="26"/>
      <c r="O49" s="26"/>
      <c r="P49" s="26"/>
      <c r="Q49" s="26"/>
      <c r="R49" s="26"/>
    </row>
    <row r="50" spans="11:36" x14ac:dyDescent="0.25">
      <c r="K50" s="26"/>
      <c r="L50" s="26"/>
      <c r="M50" s="26"/>
      <c r="N50" s="26"/>
      <c r="O50" s="26"/>
      <c r="P50" s="26"/>
      <c r="Q50" s="26"/>
      <c r="R50" s="26"/>
    </row>
    <row r="51" spans="11:36" x14ac:dyDescent="0.25">
      <c r="K51" s="26"/>
      <c r="L51" s="26"/>
      <c r="M51" s="26"/>
      <c r="N51" s="26"/>
      <c r="O51" s="26"/>
      <c r="P51" s="26"/>
      <c r="Q51" s="26"/>
      <c r="R51" s="26"/>
    </row>
    <row r="52" spans="11:36" x14ac:dyDescent="0.25">
      <c r="K52" s="26"/>
      <c r="L52" s="26"/>
      <c r="M52" s="26"/>
      <c r="N52" s="26"/>
      <c r="O52" s="26"/>
      <c r="P52" s="26"/>
      <c r="Q52" s="26"/>
      <c r="R52" s="26"/>
    </row>
    <row r="53" spans="11:36" x14ac:dyDescent="0.25">
      <c r="K53" s="26"/>
      <c r="L53" s="26"/>
      <c r="M53" s="26"/>
      <c r="N53" s="26"/>
      <c r="O53" s="26"/>
      <c r="P53" s="26"/>
      <c r="Q53" s="26"/>
      <c r="R53" s="26"/>
    </row>
    <row r="54" spans="11:36" x14ac:dyDescent="0.25">
      <c r="K54" s="26" t="s">
        <v>46</v>
      </c>
      <c r="L54" s="26"/>
      <c r="M54" s="26"/>
      <c r="N54" s="26"/>
      <c r="O54" s="26"/>
      <c r="P54" s="26"/>
      <c r="Q54" s="26"/>
      <c r="R54" s="26"/>
    </row>
    <row r="55" spans="11:36" x14ac:dyDescent="0.25">
      <c r="K55" s="26"/>
      <c r="L55" s="26"/>
      <c r="M55" s="26"/>
      <c r="N55" s="26"/>
      <c r="O55" s="26"/>
      <c r="P55" s="26"/>
      <c r="Q55" s="26"/>
      <c r="R55" s="26"/>
    </row>
    <row r="56" spans="11:36" x14ac:dyDescent="0.25">
      <c r="K56" s="26"/>
      <c r="L56" s="26"/>
      <c r="M56" s="26"/>
      <c r="N56" s="26"/>
      <c r="O56" s="26"/>
      <c r="P56" s="26"/>
      <c r="Q56" s="26"/>
      <c r="R56" s="26"/>
      <c r="AC56" s="25" t="s">
        <v>48</v>
      </c>
      <c r="AD56" s="25"/>
      <c r="AE56" s="25"/>
      <c r="AF56" s="25"/>
      <c r="AG56" s="25"/>
      <c r="AH56" s="25"/>
      <c r="AI56" s="25"/>
      <c r="AJ56" s="25"/>
    </row>
    <row r="57" spans="11:36" x14ac:dyDescent="0.25">
      <c r="K57" s="26"/>
      <c r="L57" s="26"/>
      <c r="M57" s="26"/>
      <c r="N57" s="26"/>
      <c r="O57" s="26"/>
      <c r="P57" s="26"/>
      <c r="Q57" s="26"/>
      <c r="R57" s="26"/>
      <c r="T57" s="25" t="s">
        <v>32</v>
      </c>
      <c r="U57" s="25"/>
      <c r="V57" s="25"/>
      <c r="W57" s="25"/>
      <c r="X57" s="25"/>
      <c r="Y57" s="25"/>
      <c r="Z57" s="25"/>
      <c r="AA57" s="25"/>
      <c r="AC57" s="25" t="s">
        <v>35</v>
      </c>
      <c r="AD57" s="25"/>
      <c r="AE57" s="25"/>
      <c r="AF57" s="25"/>
      <c r="AG57" s="25"/>
      <c r="AH57" s="25"/>
      <c r="AI57" s="25"/>
      <c r="AJ57" s="25"/>
    </row>
    <row r="58" spans="11:36" x14ac:dyDescent="0.25">
      <c r="K58" s="26"/>
      <c r="L58" s="26"/>
      <c r="M58" s="26"/>
      <c r="N58" s="26"/>
      <c r="O58" s="26"/>
      <c r="P58" s="26"/>
      <c r="Q58" s="26"/>
      <c r="R58" s="26"/>
      <c r="T58" s="25" t="s">
        <v>29</v>
      </c>
      <c r="U58" s="25"/>
      <c r="V58" s="25"/>
      <c r="W58" s="25"/>
      <c r="X58" s="25"/>
      <c r="Y58" s="25"/>
      <c r="Z58" s="25"/>
      <c r="AA58" s="25"/>
      <c r="AC58" s="25" t="s">
        <v>31</v>
      </c>
      <c r="AD58" s="25"/>
      <c r="AE58" s="25"/>
      <c r="AF58" s="25"/>
      <c r="AG58" s="25"/>
      <c r="AH58" s="25"/>
      <c r="AI58" s="25"/>
      <c r="AJ58" s="25"/>
    </row>
    <row r="59" spans="11:36" x14ac:dyDescent="0.25">
      <c r="K59" s="26"/>
      <c r="L59" s="26"/>
      <c r="M59" s="26"/>
      <c r="N59" s="26"/>
      <c r="O59" s="26"/>
      <c r="P59" s="26"/>
      <c r="Q59" s="26"/>
      <c r="R59" s="26"/>
      <c r="T59" s="25" t="s">
        <v>31</v>
      </c>
      <c r="U59" s="25"/>
      <c r="V59" s="25"/>
      <c r="W59" s="25"/>
      <c r="X59" s="25"/>
      <c r="Y59" s="25"/>
      <c r="Z59" s="25"/>
      <c r="AA59" s="25"/>
    </row>
    <row r="60" spans="11:36" x14ac:dyDescent="0.25">
      <c r="K60" s="26"/>
      <c r="L60" s="26"/>
      <c r="M60" s="26"/>
      <c r="N60" s="26"/>
      <c r="O60" s="26"/>
      <c r="P60" s="26"/>
      <c r="Q60" s="26"/>
      <c r="R60" s="26"/>
    </row>
    <row r="61" spans="11:36" x14ac:dyDescent="0.25">
      <c r="K61" s="26"/>
      <c r="L61" s="26"/>
      <c r="M61" s="26"/>
      <c r="N61" s="26"/>
      <c r="O61" s="26"/>
      <c r="P61" s="26"/>
      <c r="Q61" s="26"/>
      <c r="R61" s="26"/>
    </row>
    <row r="62" spans="11:36" x14ac:dyDescent="0.25">
      <c r="K62" s="26"/>
      <c r="L62" s="26"/>
      <c r="M62" s="26"/>
      <c r="N62" s="26"/>
      <c r="O62" s="26"/>
      <c r="P62" s="26"/>
      <c r="Q62" s="26"/>
      <c r="R62" s="26"/>
    </row>
    <row r="63" spans="11:36" x14ac:dyDescent="0.25">
      <c r="K63" s="26"/>
      <c r="L63" s="26"/>
      <c r="M63" s="26"/>
      <c r="N63" s="26"/>
      <c r="O63" s="26"/>
      <c r="P63" s="26"/>
      <c r="Q63" s="26"/>
      <c r="R63" s="26"/>
    </row>
    <row r="64" spans="11:36" x14ac:dyDescent="0.25">
      <c r="K64" s="26"/>
      <c r="L64" s="26"/>
      <c r="M64" s="26"/>
      <c r="N64" s="26"/>
      <c r="O64" s="26"/>
      <c r="P64" s="26"/>
      <c r="Q64" s="26"/>
      <c r="R64" s="26"/>
    </row>
    <row r="65" spans="1:18" x14ac:dyDescent="0.25">
      <c r="K65" s="26"/>
      <c r="L65" s="26"/>
      <c r="M65" s="26"/>
      <c r="N65" s="26"/>
      <c r="O65" s="26"/>
      <c r="P65" s="26"/>
      <c r="Q65" s="26"/>
      <c r="R65" s="26"/>
    </row>
    <row r="66" spans="1:18" x14ac:dyDescent="0.25">
      <c r="K66" s="26"/>
      <c r="L66" s="26"/>
      <c r="M66" s="26"/>
      <c r="N66" s="26"/>
      <c r="O66" s="26"/>
      <c r="P66" s="26"/>
      <c r="Q66" s="26"/>
      <c r="R66" s="26"/>
    </row>
    <row r="67" spans="1:18" x14ac:dyDescent="0.25">
      <c r="K67" s="26"/>
      <c r="L67" s="26"/>
      <c r="M67" s="26"/>
      <c r="N67" s="26"/>
      <c r="O67" s="26"/>
      <c r="P67" s="26"/>
      <c r="Q67" s="26"/>
      <c r="R67" s="26"/>
    </row>
    <row r="68" spans="1:18" x14ac:dyDescent="0.25">
      <c r="K68" s="26"/>
      <c r="L68" s="26"/>
      <c r="M68" s="26"/>
      <c r="N68" s="26"/>
      <c r="O68" s="26"/>
      <c r="P68" s="26"/>
      <c r="Q68" s="26"/>
      <c r="R68" s="26"/>
    </row>
    <row r="69" spans="1:18" x14ac:dyDescent="0.25">
      <c r="K69" s="26"/>
      <c r="L69" s="26"/>
      <c r="M69" s="26"/>
      <c r="N69" s="26"/>
      <c r="O69" s="26"/>
      <c r="P69" s="26"/>
      <c r="Q69" s="26"/>
      <c r="R69" s="26"/>
    </row>
    <row r="70" spans="1:18" x14ac:dyDescent="0.25">
      <c r="K70" s="26"/>
      <c r="L70" s="26"/>
      <c r="M70" s="26"/>
      <c r="N70" s="26"/>
      <c r="O70" s="26"/>
      <c r="P70" s="26"/>
      <c r="Q70" s="26"/>
      <c r="R70" s="26"/>
    </row>
    <row r="71" spans="1:18" x14ac:dyDescent="0.25">
      <c r="A71" s="26" t="s">
        <v>40</v>
      </c>
      <c r="B71" s="26"/>
      <c r="C71" s="26"/>
      <c r="D71" s="26"/>
      <c r="E71" s="26"/>
      <c r="F71" s="26"/>
      <c r="G71" s="26"/>
      <c r="H71" s="26"/>
      <c r="K71" s="26"/>
      <c r="L71" s="26"/>
      <c r="M71" s="26"/>
      <c r="N71" s="26"/>
      <c r="O71" s="26"/>
      <c r="P71" s="26"/>
      <c r="Q71" s="26"/>
      <c r="R71" s="26"/>
    </row>
    <row r="72" spans="1:18" x14ac:dyDescent="0.25">
      <c r="K72" s="26"/>
      <c r="L72" s="26"/>
      <c r="M72" s="26"/>
      <c r="N72" s="26"/>
      <c r="O72" s="26"/>
      <c r="P72" s="26"/>
      <c r="Q72" s="26"/>
      <c r="R72" s="26"/>
    </row>
    <row r="73" spans="1:18" x14ac:dyDescent="0.25">
      <c r="K73" s="26"/>
      <c r="L73" s="26"/>
      <c r="M73" s="26"/>
      <c r="N73" s="26"/>
      <c r="O73" s="26"/>
      <c r="P73" s="26"/>
      <c r="Q73" s="26"/>
      <c r="R73" s="26"/>
    </row>
    <row r="74" spans="1:18" x14ac:dyDescent="0.25">
      <c r="K74" s="26"/>
      <c r="L74" s="26"/>
      <c r="M74" s="26"/>
      <c r="N74" s="26"/>
      <c r="O74" s="26"/>
      <c r="P74" s="26"/>
      <c r="Q74" s="26"/>
      <c r="R74" s="26"/>
    </row>
    <row r="75" spans="1:18" x14ac:dyDescent="0.25">
      <c r="K75" s="26"/>
      <c r="L75" s="26"/>
      <c r="M75" s="26"/>
      <c r="N75" s="26"/>
      <c r="O75" s="26"/>
      <c r="P75" s="26"/>
      <c r="Q75" s="26"/>
      <c r="R75" s="26"/>
    </row>
    <row r="76" spans="1:18" x14ac:dyDescent="0.25">
      <c r="K76" s="26"/>
      <c r="L76" s="26"/>
      <c r="M76" s="26"/>
      <c r="N76" s="26"/>
      <c r="O76" s="26"/>
      <c r="P76" s="26"/>
      <c r="Q76" s="26"/>
      <c r="R76" s="26"/>
    </row>
    <row r="77" spans="1:18" x14ac:dyDescent="0.25">
      <c r="K77" s="26"/>
      <c r="L77" s="26"/>
      <c r="M77" s="26"/>
      <c r="N77" s="26"/>
      <c r="O77" s="26"/>
      <c r="P77" s="26"/>
      <c r="Q77" s="26"/>
      <c r="R77" s="26"/>
    </row>
    <row r="78" spans="1:18" x14ac:dyDescent="0.25">
      <c r="K78" s="26"/>
      <c r="L78" s="26"/>
      <c r="M78" s="26"/>
      <c r="N78" s="26"/>
      <c r="O78" s="26"/>
      <c r="P78" s="26"/>
      <c r="Q78" s="26"/>
      <c r="R78" s="26"/>
    </row>
    <row r="79" spans="1:18" x14ac:dyDescent="0.25">
      <c r="K79" s="26" t="s">
        <v>34</v>
      </c>
      <c r="L79" s="26"/>
      <c r="M79" s="26"/>
      <c r="N79" s="26"/>
      <c r="O79" s="26"/>
      <c r="P79" s="26"/>
      <c r="Q79" s="26"/>
      <c r="R79" s="26"/>
    </row>
    <row r="80" spans="1:18" x14ac:dyDescent="0.25">
      <c r="K80" s="26"/>
      <c r="L80" s="26"/>
      <c r="M80" s="26"/>
      <c r="N80" s="26"/>
      <c r="O80" s="26"/>
      <c r="P80" s="26"/>
      <c r="Q80" s="26"/>
      <c r="R80" s="26"/>
    </row>
    <row r="81" spans="11:36" x14ac:dyDescent="0.25">
      <c r="K81" s="26"/>
      <c r="L81" s="26"/>
      <c r="M81" s="26"/>
      <c r="N81" s="26"/>
      <c r="O81" s="26"/>
      <c r="P81" s="26"/>
      <c r="Q81" s="26"/>
      <c r="R81" s="26"/>
    </row>
    <row r="82" spans="11:36" x14ac:dyDescent="0.25">
      <c r="K82" s="26"/>
      <c r="L82" s="26"/>
      <c r="M82" s="26"/>
      <c r="N82" s="26"/>
      <c r="O82" s="26"/>
      <c r="P82" s="26"/>
      <c r="Q82" s="26"/>
      <c r="R82" s="26"/>
    </row>
    <row r="83" spans="11:36" x14ac:dyDescent="0.25">
      <c r="K83" s="26"/>
      <c r="L83" s="26"/>
      <c r="M83" s="26"/>
      <c r="N83" s="26"/>
      <c r="O83" s="26"/>
      <c r="P83" s="26"/>
      <c r="Q83" s="26"/>
      <c r="R83" s="26"/>
      <c r="AC83" s="25" t="s">
        <v>48</v>
      </c>
      <c r="AD83" s="25"/>
      <c r="AE83" s="25"/>
      <c r="AF83" s="25"/>
      <c r="AG83" s="25"/>
      <c r="AH83" s="25"/>
      <c r="AI83" s="25"/>
      <c r="AJ83" s="25"/>
    </row>
    <row r="84" spans="11:36" x14ac:dyDescent="0.25">
      <c r="K84" s="26"/>
      <c r="L84" s="26"/>
      <c r="M84" s="26"/>
      <c r="N84" s="26"/>
      <c r="O84" s="26"/>
      <c r="P84" s="26"/>
      <c r="Q84" s="26"/>
      <c r="R84" s="26"/>
      <c r="AC84" s="25" t="s">
        <v>29</v>
      </c>
      <c r="AD84" s="25"/>
      <c r="AE84" s="25"/>
      <c r="AF84" s="25"/>
      <c r="AG84" s="25"/>
      <c r="AH84" s="25"/>
      <c r="AI84" s="25"/>
      <c r="AJ84" s="25"/>
    </row>
    <row r="85" spans="11:36" x14ac:dyDescent="0.25">
      <c r="K85" s="26"/>
      <c r="L85" s="26"/>
      <c r="M85" s="26"/>
      <c r="N85" s="26"/>
      <c r="O85" s="26"/>
      <c r="P85" s="26"/>
      <c r="Q85" s="26"/>
      <c r="R85" s="26"/>
      <c r="T85" s="25" t="s">
        <v>28</v>
      </c>
      <c r="U85" s="25"/>
      <c r="V85" s="25"/>
      <c r="W85" s="25"/>
      <c r="X85" s="25"/>
      <c r="Y85" s="25"/>
      <c r="Z85" s="25"/>
      <c r="AA85" s="25"/>
      <c r="AC85" s="25" t="s">
        <v>31</v>
      </c>
      <c r="AD85" s="25"/>
      <c r="AE85" s="25"/>
      <c r="AF85" s="25"/>
      <c r="AG85" s="25"/>
      <c r="AH85" s="25"/>
      <c r="AI85" s="25"/>
      <c r="AJ85" s="25"/>
    </row>
    <row r="86" spans="11:36" x14ac:dyDescent="0.25">
      <c r="K86" s="26"/>
      <c r="L86" s="26"/>
      <c r="M86" s="26"/>
      <c r="N86" s="26"/>
      <c r="O86" s="26"/>
      <c r="P86" s="26"/>
      <c r="Q86" s="26"/>
      <c r="R86" s="26"/>
      <c r="T86" s="25" t="s">
        <v>33</v>
      </c>
      <c r="U86" s="25"/>
      <c r="V86" s="25"/>
      <c r="W86" s="25"/>
      <c r="X86" s="25"/>
      <c r="Y86" s="25"/>
      <c r="Z86" s="25"/>
      <c r="AA86" s="25"/>
    </row>
    <row r="87" spans="11:36" x14ac:dyDescent="0.25">
      <c r="K87" s="26"/>
      <c r="L87" s="26"/>
      <c r="M87" s="26"/>
      <c r="N87" s="26"/>
      <c r="O87" s="26"/>
      <c r="P87" s="26"/>
      <c r="Q87" s="26"/>
      <c r="R87" s="26"/>
      <c r="T87" s="25" t="s">
        <v>30</v>
      </c>
      <c r="U87" s="25"/>
      <c r="V87" s="25"/>
      <c r="W87" s="25"/>
      <c r="X87" s="25"/>
      <c r="Y87" s="25"/>
      <c r="Z87" s="25"/>
      <c r="AA87" s="25"/>
    </row>
    <row r="88" spans="11:36" x14ac:dyDescent="0.25">
      <c r="K88" s="26"/>
      <c r="L88" s="26"/>
      <c r="M88" s="26"/>
      <c r="N88" s="26"/>
      <c r="O88" s="26"/>
      <c r="P88" s="26"/>
      <c r="Q88" s="26"/>
      <c r="R88" s="26"/>
    </row>
    <row r="89" spans="11:36" x14ac:dyDescent="0.25">
      <c r="K89" s="26"/>
      <c r="L89" s="26"/>
      <c r="M89" s="26"/>
      <c r="N89" s="26"/>
      <c r="O89" s="26"/>
      <c r="P89" s="26"/>
      <c r="Q89" s="26"/>
      <c r="R89" s="26"/>
    </row>
    <row r="90" spans="11:36" x14ac:dyDescent="0.25">
      <c r="K90" s="26"/>
      <c r="L90" s="26"/>
      <c r="M90" s="26"/>
      <c r="N90" s="26"/>
      <c r="O90" s="26"/>
      <c r="P90" s="26"/>
      <c r="Q90" s="26"/>
      <c r="R90" s="26"/>
    </row>
    <row r="91" spans="11:36" x14ac:dyDescent="0.25">
      <c r="K91" s="26"/>
      <c r="L91" s="26"/>
      <c r="M91" s="26"/>
      <c r="N91" s="26"/>
      <c r="O91" s="26"/>
      <c r="P91" s="26"/>
      <c r="Q91" s="26"/>
      <c r="R91" s="26"/>
    </row>
    <row r="92" spans="11:36" x14ac:dyDescent="0.25">
      <c r="K92" s="26"/>
      <c r="L92" s="26"/>
      <c r="M92" s="26"/>
      <c r="N92" s="26"/>
      <c r="O92" s="26"/>
      <c r="P92" s="26"/>
      <c r="Q92" s="26"/>
      <c r="R92" s="26"/>
    </row>
    <row r="93" spans="11:36" x14ac:dyDescent="0.25">
      <c r="K93" s="26"/>
      <c r="L93" s="26"/>
      <c r="M93" s="26"/>
      <c r="N93" s="26"/>
      <c r="O93" s="26"/>
      <c r="P93" s="26"/>
      <c r="Q93" s="26"/>
      <c r="R93" s="26"/>
    </row>
    <row r="94" spans="11:36" x14ac:dyDescent="0.25">
      <c r="K94" s="26"/>
      <c r="L94" s="26"/>
      <c r="M94" s="26"/>
      <c r="N94" s="26"/>
      <c r="O94" s="26"/>
      <c r="P94" s="26"/>
      <c r="Q94" s="26"/>
      <c r="R94" s="26"/>
    </row>
    <row r="95" spans="11:36" x14ac:dyDescent="0.25">
      <c r="K95" s="26"/>
      <c r="L95" s="26"/>
      <c r="M95" s="26"/>
      <c r="N95" s="26"/>
      <c r="O95" s="26"/>
      <c r="P95" s="26"/>
      <c r="Q95" s="26"/>
      <c r="R95" s="26"/>
    </row>
    <row r="96" spans="11:36" x14ac:dyDescent="0.25">
      <c r="K96" s="26"/>
      <c r="L96" s="26"/>
      <c r="M96" s="26"/>
      <c r="N96" s="26"/>
      <c r="O96" s="26"/>
      <c r="P96" s="26"/>
      <c r="Q96" s="26"/>
      <c r="R96" s="26"/>
    </row>
    <row r="97" spans="1:36" x14ac:dyDescent="0.25">
      <c r="A97" s="26" t="s">
        <v>41</v>
      </c>
      <c r="B97" s="26"/>
      <c r="C97" s="26"/>
      <c r="D97" s="26"/>
      <c r="E97" s="26"/>
      <c r="F97" s="26"/>
      <c r="G97" s="26"/>
      <c r="H97" s="26"/>
      <c r="K97" s="26"/>
      <c r="L97" s="26"/>
      <c r="M97" s="26"/>
      <c r="N97" s="26"/>
      <c r="O97" s="26"/>
      <c r="P97" s="26"/>
      <c r="Q97" s="26"/>
      <c r="R97" s="26"/>
    </row>
    <row r="98" spans="1:36" x14ac:dyDescent="0.25">
      <c r="K98" s="26"/>
      <c r="L98" s="26"/>
      <c r="M98" s="26"/>
      <c r="N98" s="26"/>
      <c r="O98" s="26"/>
      <c r="P98" s="26"/>
      <c r="Q98" s="26"/>
      <c r="R98" s="26"/>
    </row>
    <row r="99" spans="1:36" x14ac:dyDescent="0.25">
      <c r="K99" s="26"/>
      <c r="L99" s="26"/>
      <c r="M99" s="26"/>
      <c r="N99" s="26"/>
      <c r="O99" s="26"/>
      <c r="P99" s="26"/>
      <c r="Q99" s="26"/>
      <c r="R99" s="26"/>
    </row>
    <row r="100" spans="1:36" x14ac:dyDescent="0.25">
      <c r="K100" s="26"/>
      <c r="L100" s="26"/>
      <c r="M100" s="26"/>
      <c r="N100" s="26"/>
      <c r="O100" s="26"/>
      <c r="P100" s="26"/>
      <c r="Q100" s="26"/>
      <c r="R100" s="26"/>
    </row>
    <row r="101" spans="1:36" x14ac:dyDescent="0.25">
      <c r="K101" s="26"/>
      <c r="L101" s="26"/>
      <c r="M101" s="26"/>
      <c r="N101" s="26"/>
      <c r="O101" s="26"/>
      <c r="P101" s="26"/>
      <c r="Q101" s="26"/>
      <c r="R101" s="26"/>
    </row>
    <row r="102" spans="1:36" x14ac:dyDescent="0.25">
      <c r="K102" s="26"/>
      <c r="L102" s="26"/>
      <c r="M102" s="26"/>
      <c r="N102" s="26"/>
      <c r="O102" s="26"/>
      <c r="P102" s="26"/>
      <c r="Q102" s="26"/>
      <c r="R102" s="26"/>
    </row>
    <row r="103" spans="1:36" x14ac:dyDescent="0.25">
      <c r="K103" s="26"/>
      <c r="L103" s="26"/>
      <c r="M103" s="26"/>
      <c r="N103" s="26"/>
      <c r="O103" s="26"/>
      <c r="P103" s="26"/>
      <c r="Q103" s="26"/>
      <c r="R103" s="26"/>
    </row>
    <row r="104" spans="1:36" x14ac:dyDescent="0.25">
      <c r="K104" s="26"/>
      <c r="L104" s="26"/>
      <c r="M104" s="26"/>
      <c r="N104" s="26"/>
      <c r="O104" s="26"/>
      <c r="P104" s="26"/>
      <c r="Q104" s="26"/>
      <c r="R104" s="26"/>
    </row>
    <row r="105" spans="1:36" x14ac:dyDescent="0.25">
      <c r="K105" s="26"/>
      <c r="L105" s="26"/>
      <c r="M105" s="26"/>
      <c r="N105" s="26"/>
      <c r="O105" s="26"/>
      <c r="P105" s="26"/>
      <c r="Q105" s="26"/>
      <c r="R105" s="26"/>
    </row>
    <row r="106" spans="1:36" x14ac:dyDescent="0.25">
      <c r="K106" s="26" t="s">
        <v>28</v>
      </c>
      <c r="L106" s="26"/>
      <c r="M106" s="26"/>
      <c r="N106" s="26"/>
      <c r="O106" s="26"/>
      <c r="P106" s="26"/>
      <c r="Q106" s="26"/>
      <c r="R106" s="26"/>
    </row>
    <row r="107" spans="1:36" x14ac:dyDescent="0.25">
      <c r="K107" s="26"/>
      <c r="L107" s="26"/>
      <c r="M107" s="26"/>
      <c r="N107" s="26"/>
      <c r="O107" s="26"/>
      <c r="P107" s="26"/>
      <c r="Q107" s="26"/>
      <c r="R107" s="26"/>
    </row>
    <row r="108" spans="1:36" x14ac:dyDescent="0.25">
      <c r="K108" s="26"/>
      <c r="L108" s="26"/>
      <c r="M108" s="26"/>
      <c r="N108" s="26"/>
      <c r="O108" s="26"/>
      <c r="P108" s="26"/>
      <c r="Q108" s="26"/>
      <c r="R108" s="26"/>
    </row>
    <row r="109" spans="1:36" x14ac:dyDescent="0.25">
      <c r="K109" s="26"/>
      <c r="L109" s="26"/>
      <c r="M109" s="26"/>
      <c r="N109" s="26"/>
      <c r="O109" s="26"/>
      <c r="P109" s="26"/>
      <c r="Q109" s="26"/>
      <c r="R109" s="26"/>
    </row>
    <row r="110" spans="1:36" x14ac:dyDescent="0.25">
      <c r="K110" s="26"/>
      <c r="L110" s="26"/>
      <c r="M110" s="26"/>
      <c r="N110" s="26"/>
      <c r="O110" s="26"/>
      <c r="P110" s="26"/>
      <c r="Q110" s="26"/>
      <c r="R110" s="26"/>
    </row>
    <row r="111" spans="1:36" x14ac:dyDescent="0.25">
      <c r="K111" s="26"/>
      <c r="L111" s="26"/>
      <c r="M111" s="26"/>
      <c r="N111" s="26"/>
      <c r="O111" s="26"/>
      <c r="P111" s="26"/>
      <c r="Q111" s="26"/>
      <c r="R111" s="26"/>
    </row>
    <row r="112" spans="1:36" x14ac:dyDescent="0.25">
      <c r="K112" s="26"/>
      <c r="L112" s="26"/>
      <c r="M112" s="26"/>
      <c r="N112" s="26"/>
      <c r="O112" s="26"/>
      <c r="P112" s="26"/>
      <c r="Q112" s="26"/>
      <c r="R112" s="26"/>
      <c r="T112" s="25" t="s">
        <v>34</v>
      </c>
      <c r="U112" s="25"/>
      <c r="V112" s="25"/>
      <c r="W112" s="25"/>
      <c r="X112" s="25"/>
      <c r="Y112" s="25"/>
      <c r="Z112" s="25"/>
      <c r="AA112" s="25"/>
      <c r="AC112" s="25" t="s">
        <v>28</v>
      </c>
      <c r="AD112" s="25"/>
      <c r="AE112" s="25"/>
      <c r="AF112" s="25"/>
      <c r="AG112" s="25"/>
      <c r="AH112" s="25"/>
      <c r="AI112" s="25"/>
      <c r="AJ112" s="25"/>
    </row>
    <row r="113" spans="1:36" x14ac:dyDescent="0.25">
      <c r="K113" s="26"/>
      <c r="L113" s="26"/>
      <c r="M113" s="26"/>
      <c r="N113" s="26"/>
      <c r="O113" s="26"/>
      <c r="P113" s="26"/>
      <c r="Q113" s="26"/>
      <c r="R113" s="26"/>
      <c r="T113" s="25" t="s">
        <v>35</v>
      </c>
      <c r="U113" s="25"/>
      <c r="V113" s="25"/>
      <c r="W113" s="25"/>
      <c r="X113" s="25"/>
      <c r="Y113" s="25"/>
      <c r="Z113" s="25"/>
      <c r="AA113" s="25"/>
      <c r="AC113" s="25" t="s">
        <v>29</v>
      </c>
      <c r="AD113" s="25"/>
      <c r="AE113" s="25"/>
      <c r="AF113" s="25"/>
      <c r="AG113" s="25"/>
      <c r="AH113" s="25"/>
      <c r="AI113" s="25"/>
      <c r="AJ113" s="25"/>
    </row>
    <row r="114" spans="1:36" x14ac:dyDescent="0.25">
      <c r="K114" s="26"/>
      <c r="L114" s="26"/>
      <c r="M114" s="26"/>
      <c r="N114" s="26"/>
      <c r="O114" s="26"/>
      <c r="P114" s="26"/>
      <c r="Q114" s="26"/>
      <c r="R114" s="26"/>
      <c r="T114" s="25" t="s">
        <v>31</v>
      </c>
      <c r="U114" s="25"/>
      <c r="V114" s="25"/>
      <c r="W114" s="25"/>
      <c r="X114" s="25"/>
      <c r="Y114" s="25"/>
      <c r="Z114" s="25"/>
      <c r="AA114" s="25"/>
      <c r="AC114" s="25" t="s">
        <v>51</v>
      </c>
      <c r="AD114" s="25"/>
      <c r="AE114" s="25"/>
      <c r="AF114" s="25"/>
      <c r="AG114" s="25"/>
      <c r="AH114" s="25"/>
      <c r="AI114" s="25"/>
      <c r="AJ114" s="25"/>
    </row>
    <row r="115" spans="1:36" x14ac:dyDescent="0.25">
      <c r="K115" s="26"/>
      <c r="L115" s="26"/>
      <c r="M115" s="26"/>
      <c r="N115" s="26"/>
      <c r="O115" s="26"/>
      <c r="P115" s="26"/>
      <c r="Q115" s="26"/>
      <c r="R115" s="26"/>
    </row>
    <row r="116" spans="1:36" x14ac:dyDescent="0.25">
      <c r="K116" s="26"/>
      <c r="L116" s="26"/>
      <c r="M116" s="26"/>
      <c r="N116" s="26"/>
      <c r="O116" s="26"/>
      <c r="P116" s="26"/>
      <c r="Q116" s="26"/>
      <c r="R116" s="26"/>
    </row>
    <row r="117" spans="1:36" x14ac:dyDescent="0.25">
      <c r="K117" s="26"/>
      <c r="L117" s="26"/>
      <c r="M117" s="26"/>
      <c r="N117" s="26"/>
      <c r="O117" s="26"/>
      <c r="P117" s="26"/>
      <c r="Q117" s="26"/>
      <c r="R117" s="26"/>
    </row>
    <row r="118" spans="1:36" x14ac:dyDescent="0.25">
      <c r="K118" s="26"/>
      <c r="L118" s="26"/>
      <c r="M118" s="26"/>
      <c r="N118" s="26"/>
      <c r="O118" s="26"/>
      <c r="P118" s="26"/>
      <c r="Q118" s="26"/>
      <c r="R118" s="26"/>
    </row>
    <row r="119" spans="1:36" x14ac:dyDescent="0.25">
      <c r="K119" s="26"/>
      <c r="L119" s="26"/>
      <c r="M119" s="26"/>
      <c r="N119" s="26"/>
      <c r="O119" s="26"/>
      <c r="P119" s="26"/>
      <c r="Q119" s="26"/>
      <c r="R119" s="26"/>
    </row>
    <row r="120" spans="1:36" x14ac:dyDescent="0.25">
      <c r="K120" s="26"/>
      <c r="L120" s="26"/>
      <c r="M120" s="26"/>
      <c r="N120" s="26"/>
      <c r="O120" s="26"/>
      <c r="P120" s="26"/>
      <c r="Q120" s="26"/>
      <c r="R120" s="26"/>
    </row>
    <row r="121" spans="1:36" x14ac:dyDescent="0.25">
      <c r="K121" s="26"/>
      <c r="L121" s="26"/>
      <c r="M121" s="26"/>
      <c r="N121" s="26"/>
      <c r="O121" s="26"/>
      <c r="P121" s="26"/>
      <c r="Q121" s="26"/>
      <c r="R121" s="26"/>
    </row>
    <row r="122" spans="1:36" x14ac:dyDescent="0.25">
      <c r="K122" s="26"/>
      <c r="L122" s="26"/>
      <c r="M122" s="26"/>
      <c r="N122" s="26"/>
      <c r="O122" s="26"/>
      <c r="P122" s="26"/>
      <c r="Q122" s="26"/>
      <c r="R122" s="26"/>
    </row>
    <row r="123" spans="1:36" x14ac:dyDescent="0.25">
      <c r="A123" s="26" t="s">
        <v>42</v>
      </c>
      <c r="B123" s="26"/>
      <c r="C123" s="26"/>
      <c r="D123" s="26"/>
      <c r="E123" s="26"/>
      <c r="F123" s="26"/>
      <c r="G123" s="26"/>
      <c r="H123" s="26"/>
      <c r="K123" s="26"/>
      <c r="L123" s="26"/>
      <c r="M123" s="26"/>
      <c r="N123" s="26"/>
      <c r="O123" s="26"/>
      <c r="P123" s="26"/>
      <c r="Q123" s="26"/>
      <c r="R123" s="26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6"/>
      <c r="L124" s="26"/>
      <c r="M124" s="26"/>
      <c r="N124" s="26"/>
      <c r="O124" s="26"/>
      <c r="P124" s="26"/>
      <c r="Q124" s="26"/>
      <c r="R124" s="26"/>
    </row>
    <row r="125" spans="1:36" x14ac:dyDescent="0.25">
      <c r="K125" s="26"/>
      <c r="L125" s="26"/>
      <c r="M125" s="26"/>
      <c r="N125" s="26"/>
      <c r="O125" s="26"/>
      <c r="P125" s="26"/>
      <c r="Q125" s="26"/>
      <c r="R125" s="26"/>
    </row>
    <row r="126" spans="1:36" x14ac:dyDescent="0.25">
      <c r="K126" s="26"/>
      <c r="L126" s="26"/>
      <c r="M126" s="26"/>
      <c r="N126" s="26"/>
      <c r="O126" s="26"/>
      <c r="P126" s="26"/>
      <c r="Q126" s="26"/>
      <c r="R126" s="26"/>
    </row>
    <row r="127" spans="1:36" x14ac:dyDescent="0.25">
      <c r="K127" s="26"/>
      <c r="L127" s="26"/>
      <c r="M127" s="26"/>
      <c r="N127" s="26"/>
      <c r="O127" s="26"/>
      <c r="P127" s="26"/>
      <c r="Q127" s="26"/>
      <c r="R127" s="26"/>
    </row>
    <row r="128" spans="1:36" x14ac:dyDescent="0.25">
      <c r="K128" s="26"/>
      <c r="L128" s="26"/>
      <c r="M128" s="26"/>
      <c r="N128" s="26"/>
      <c r="O128" s="26"/>
      <c r="P128" s="26"/>
      <c r="Q128" s="26"/>
      <c r="R128" s="26"/>
    </row>
    <row r="129" spans="11:36" x14ac:dyDescent="0.25">
      <c r="K129" s="26"/>
      <c r="L129" s="26"/>
      <c r="M129" s="26"/>
      <c r="N129" s="26"/>
      <c r="O129" s="26"/>
      <c r="P129" s="26"/>
      <c r="Q129" s="26"/>
      <c r="R129" s="26"/>
    </row>
    <row r="130" spans="11:36" x14ac:dyDescent="0.25">
      <c r="K130" s="26"/>
      <c r="L130" s="26"/>
      <c r="M130" s="26"/>
      <c r="N130" s="26"/>
      <c r="O130" s="26"/>
      <c r="P130" s="26"/>
      <c r="Q130" s="26"/>
      <c r="R130" s="26"/>
    </row>
    <row r="131" spans="11:36" x14ac:dyDescent="0.25">
      <c r="K131" s="26"/>
      <c r="L131" s="26"/>
      <c r="M131" s="26"/>
      <c r="N131" s="26"/>
      <c r="O131" s="26"/>
      <c r="P131" s="26"/>
      <c r="Q131" s="26"/>
      <c r="R131" s="26"/>
    </row>
    <row r="132" spans="11:36" x14ac:dyDescent="0.25">
      <c r="K132" s="26"/>
      <c r="L132" s="26"/>
      <c r="M132" s="26"/>
      <c r="N132" s="26"/>
      <c r="O132" s="26"/>
      <c r="P132" s="26"/>
      <c r="Q132" s="26"/>
      <c r="R132" s="26"/>
    </row>
    <row r="133" spans="11:36" x14ac:dyDescent="0.25">
      <c r="K133" s="26"/>
      <c r="L133" s="26"/>
      <c r="M133" s="26"/>
      <c r="N133" s="26"/>
      <c r="O133" s="26"/>
      <c r="P133" s="26"/>
      <c r="Q133" s="26"/>
      <c r="R133" s="26"/>
    </row>
    <row r="134" spans="11:36" x14ac:dyDescent="0.25">
      <c r="K134" s="26"/>
      <c r="L134" s="26"/>
      <c r="M134" s="26"/>
      <c r="N134" s="26"/>
      <c r="O134" s="26"/>
      <c r="P134" s="26"/>
      <c r="Q134" s="26"/>
      <c r="R134" s="26"/>
    </row>
    <row r="135" spans="11:36" x14ac:dyDescent="0.25">
      <c r="K135" s="26"/>
      <c r="L135" s="26"/>
      <c r="M135" s="26"/>
      <c r="N135" s="26"/>
      <c r="O135" s="26"/>
      <c r="P135" s="26"/>
      <c r="Q135" s="26"/>
      <c r="R135" s="26"/>
    </row>
    <row r="136" spans="11:36" x14ac:dyDescent="0.25">
      <c r="K136" s="26"/>
      <c r="L136" s="26"/>
      <c r="M136" s="26"/>
      <c r="N136" s="26"/>
      <c r="O136" s="26"/>
      <c r="P136" s="26"/>
      <c r="Q136" s="26"/>
      <c r="R136" s="26"/>
    </row>
    <row r="137" spans="11:36" x14ac:dyDescent="0.25">
      <c r="K137" s="26"/>
      <c r="L137" s="26"/>
      <c r="M137" s="26"/>
      <c r="N137" s="26"/>
      <c r="O137" s="26"/>
      <c r="P137" s="26"/>
      <c r="Q137" s="26"/>
      <c r="R137" s="26"/>
    </row>
    <row r="138" spans="11:36" x14ac:dyDescent="0.25">
      <c r="K138" s="26"/>
      <c r="L138" s="26"/>
      <c r="M138" s="26"/>
      <c r="N138" s="26"/>
      <c r="O138" s="26"/>
      <c r="P138" s="26"/>
      <c r="Q138" s="26"/>
      <c r="R138" s="26"/>
    </row>
    <row r="139" spans="11:36" x14ac:dyDescent="0.25">
      <c r="K139" s="26"/>
      <c r="L139" s="26"/>
      <c r="M139" s="26"/>
      <c r="N139" s="26"/>
      <c r="O139" s="26"/>
      <c r="P139" s="26"/>
      <c r="Q139" s="26"/>
      <c r="R139" s="26"/>
      <c r="AC139" s="25" t="s">
        <v>48</v>
      </c>
      <c r="AD139" s="25"/>
      <c r="AE139" s="25"/>
      <c r="AF139" s="25"/>
      <c r="AG139" s="25"/>
      <c r="AH139" s="25"/>
      <c r="AI139" s="25"/>
      <c r="AJ139" s="25"/>
    </row>
    <row r="140" spans="11:36" x14ac:dyDescent="0.25">
      <c r="K140" s="26"/>
      <c r="L140" s="26"/>
      <c r="M140" s="26"/>
      <c r="N140" s="26"/>
      <c r="O140" s="26"/>
      <c r="P140" s="26"/>
      <c r="Q140" s="26"/>
      <c r="R140" s="26"/>
      <c r="T140" s="25" t="s">
        <v>32</v>
      </c>
      <c r="U140" s="25"/>
      <c r="V140" s="25"/>
      <c r="W140" s="25"/>
      <c r="X140" s="25"/>
      <c r="Y140" s="25"/>
      <c r="Z140" s="25"/>
      <c r="AA140" s="25"/>
      <c r="AC140" s="25" t="s">
        <v>29</v>
      </c>
      <c r="AD140" s="25"/>
      <c r="AE140" s="25"/>
      <c r="AF140" s="25"/>
      <c r="AG140" s="25"/>
      <c r="AH140" s="25"/>
      <c r="AI140" s="25"/>
      <c r="AJ140" s="25"/>
    </row>
    <row r="141" spans="11:36" x14ac:dyDescent="0.25">
      <c r="K141" s="26"/>
      <c r="L141" s="26"/>
      <c r="M141" s="26"/>
      <c r="N141" s="26"/>
      <c r="O141" s="26"/>
      <c r="P141" s="26"/>
      <c r="Q141" s="26"/>
      <c r="R141" s="26"/>
      <c r="T141" s="25" t="s">
        <v>35</v>
      </c>
      <c r="U141" s="25"/>
      <c r="V141" s="25"/>
      <c r="W141" s="25"/>
      <c r="X141" s="25"/>
      <c r="Y141" s="25"/>
      <c r="Z141" s="25"/>
      <c r="AA141" s="25"/>
      <c r="AC141" s="25" t="s">
        <v>52</v>
      </c>
      <c r="AD141" s="25"/>
      <c r="AE141" s="25"/>
      <c r="AF141" s="25"/>
      <c r="AG141" s="25"/>
      <c r="AH141" s="25"/>
      <c r="AI141" s="25"/>
      <c r="AJ141" s="25"/>
    </row>
    <row r="142" spans="11:36" x14ac:dyDescent="0.25">
      <c r="K142" s="26"/>
      <c r="L142" s="26"/>
      <c r="M142" s="26"/>
      <c r="N142" s="26"/>
      <c r="O142" s="26"/>
      <c r="P142" s="26"/>
      <c r="Q142" s="26"/>
      <c r="R142" s="26"/>
      <c r="T142" s="25" t="s">
        <v>30</v>
      </c>
      <c r="U142" s="25"/>
      <c r="V142" s="25"/>
      <c r="W142" s="25"/>
      <c r="X142" s="25"/>
      <c r="Y142" s="25"/>
      <c r="Z142" s="25"/>
      <c r="AA142" s="25"/>
    </row>
    <row r="143" spans="11:36" x14ac:dyDescent="0.25">
      <c r="K143" s="26"/>
      <c r="L143" s="26"/>
      <c r="M143" s="26"/>
      <c r="N143" s="26"/>
      <c r="O143" s="26"/>
      <c r="P143" s="26"/>
      <c r="Q143" s="26"/>
      <c r="R143" s="26"/>
    </row>
    <row r="144" spans="11:36" x14ac:dyDescent="0.25">
      <c r="K144" s="26"/>
      <c r="L144" s="26"/>
      <c r="M144" s="26"/>
      <c r="N144" s="26"/>
      <c r="O144" s="26"/>
      <c r="P144" s="26"/>
      <c r="Q144" s="26"/>
      <c r="R144" s="26"/>
    </row>
    <row r="145" spans="1:36" x14ac:dyDescent="0.25">
      <c r="K145" s="26"/>
      <c r="L145" s="26"/>
      <c r="M145" s="26"/>
      <c r="N145" s="26"/>
      <c r="O145" s="26"/>
      <c r="P145" s="26"/>
      <c r="Q145" s="26"/>
      <c r="R145" s="26"/>
    </row>
    <row r="146" spans="1:36" x14ac:dyDescent="0.25">
      <c r="K146" s="26"/>
      <c r="L146" s="26"/>
      <c r="M146" s="26"/>
      <c r="N146" s="26"/>
      <c r="O146" s="26"/>
      <c r="P146" s="26"/>
      <c r="Q146" s="26"/>
      <c r="R146" s="26"/>
    </row>
    <row r="147" spans="1:36" x14ac:dyDescent="0.25">
      <c r="K147" s="26"/>
      <c r="L147" s="26"/>
      <c r="M147" s="26"/>
      <c r="N147" s="26"/>
      <c r="O147" s="26"/>
      <c r="P147" s="26"/>
      <c r="Q147" s="26"/>
      <c r="R147" s="26"/>
    </row>
    <row r="148" spans="1:36" x14ac:dyDescent="0.25">
      <c r="K148" s="26"/>
      <c r="L148" s="26"/>
      <c r="M148" s="26"/>
      <c r="N148" s="26"/>
      <c r="O148" s="26"/>
      <c r="P148" s="26"/>
      <c r="Q148" s="26"/>
      <c r="R148" s="26"/>
    </row>
    <row r="149" spans="1:36" x14ac:dyDescent="0.25">
      <c r="A149" s="26" t="s">
        <v>43</v>
      </c>
      <c r="B149" s="26"/>
      <c r="C149" s="26"/>
      <c r="D149" s="26"/>
      <c r="E149" s="26"/>
      <c r="F149" s="26"/>
      <c r="G149" s="26"/>
      <c r="H149" s="26"/>
      <c r="K149" s="26"/>
      <c r="L149" s="26"/>
      <c r="M149" s="26"/>
      <c r="N149" s="26"/>
      <c r="O149" s="26"/>
      <c r="P149" s="26"/>
      <c r="Q149" s="26"/>
      <c r="R149" s="26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6"/>
      <c r="L150" s="26"/>
      <c r="M150" s="26"/>
      <c r="N150" s="26"/>
      <c r="O150" s="26"/>
      <c r="P150" s="26"/>
      <c r="Q150" s="26"/>
      <c r="R150" s="26"/>
    </row>
    <row r="151" spans="1:36" x14ac:dyDescent="0.25">
      <c r="K151" s="26"/>
      <c r="L151" s="26"/>
      <c r="M151" s="26"/>
      <c r="N151" s="26"/>
      <c r="O151" s="26"/>
      <c r="P151" s="26"/>
      <c r="Q151" s="26"/>
      <c r="R151" s="26"/>
    </row>
    <row r="152" spans="1:36" x14ac:dyDescent="0.25">
      <c r="K152" s="26"/>
      <c r="L152" s="26"/>
      <c r="M152" s="26"/>
      <c r="N152" s="26"/>
      <c r="O152" s="26"/>
      <c r="P152" s="26"/>
      <c r="Q152" s="26"/>
      <c r="R152" s="26"/>
    </row>
    <row r="153" spans="1:36" x14ac:dyDescent="0.25">
      <c r="K153" s="26"/>
      <c r="L153" s="26"/>
      <c r="M153" s="26"/>
      <c r="N153" s="26"/>
      <c r="O153" s="26"/>
      <c r="P153" s="26"/>
      <c r="Q153" s="26"/>
      <c r="R153" s="26"/>
    </row>
    <row r="154" spans="1:36" x14ac:dyDescent="0.25">
      <c r="K154" s="26"/>
      <c r="L154" s="26"/>
      <c r="M154" s="26"/>
      <c r="N154" s="26"/>
      <c r="O154" s="26"/>
      <c r="P154" s="26"/>
      <c r="Q154" s="26"/>
      <c r="R154" s="26"/>
    </row>
    <row r="155" spans="1:36" x14ac:dyDescent="0.25">
      <c r="K155" s="26"/>
      <c r="L155" s="26"/>
      <c r="M155" s="26"/>
      <c r="N155" s="26"/>
      <c r="O155" s="26"/>
      <c r="P155" s="26"/>
      <c r="Q155" s="26"/>
      <c r="R155" s="26"/>
    </row>
    <row r="156" spans="1:36" x14ac:dyDescent="0.25">
      <c r="K156" s="26"/>
      <c r="L156" s="26"/>
      <c r="M156" s="26"/>
      <c r="N156" s="26"/>
      <c r="O156" s="26"/>
      <c r="P156" s="26"/>
      <c r="Q156" s="26"/>
      <c r="R156" s="26"/>
      <c r="AC156" s="25" t="s">
        <v>48</v>
      </c>
      <c r="AD156" s="25"/>
      <c r="AE156" s="25"/>
      <c r="AF156" s="25"/>
      <c r="AG156" s="25"/>
      <c r="AH156" s="25"/>
      <c r="AI156" s="25"/>
      <c r="AJ156" s="25"/>
    </row>
    <row r="157" spans="1:36" x14ac:dyDescent="0.25">
      <c r="K157" s="26"/>
      <c r="L157" s="26"/>
      <c r="M157" s="26"/>
      <c r="N157" s="26"/>
      <c r="O157" s="26"/>
      <c r="P157" s="26"/>
      <c r="Q157" s="26"/>
      <c r="R157" s="26"/>
      <c r="AC157" s="25" t="s">
        <v>29</v>
      </c>
      <c r="AD157" s="25"/>
      <c r="AE157" s="25"/>
      <c r="AF157" s="25"/>
      <c r="AG157" s="25"/>
      <c r="AH157" s="25"/>
      <c r="AI157" s="25"/>
      <c r="AJ157" s="25"/>
    </row>
    <row r="158" spans="1:36" x14ac:dyDescent="0.25">
      <c r="K158" s="26"/>
      <c r="L158" s="26"/>
      <c r="M158" s="26"/>
      <c r="N158" s="26"/>
      <c r="O158" s="26"/>
      <c r="P158" s="26"/>
      <c r="Q158" s="26"/>
      <c r="R158" s="26"/>
      <c r="AC158" s="25" t="s">
        <v>53</v>
      </c>
      <c r="AD158" s="25"/>
      <c r="AE158" s="25"/>
      <c r="AF158" s="25"/>
      <c r="AG158" s="25"/>
      <c r="AH158" s="25"/>
      <c r="AI158" s="25"/>
      <c r="AJ158" s="25"/>
    </row>
    <row r="159" spans="1:36" x14ac:dyDescent="0.25">
      <c r="K159" s="26"/>
      <c r="L159" s="26"/>
      <c r="M159" s="26"/>
      <c r="N159" s="26"/>
      <c r="O159" s="26"/>
      <c r="P159" s="26"/>
      <c r="Q159" s="26"/>
      <c r="R159" s="26"/>
    </row>
    <row r="160" spans="1:36" x14ac:dyDescent="0.25">
      <c r="K160" s="26"/>
      <c r="L160" s="26"/>
      <c r="M160" s="26"/>
      <c r="N160" s="26"/>
      <c r="O160" s="26"/>
      <c r="P160" s="26"/>
      <c r="Q160" s="26"/>
      <c r="R160" s="26"/>
    </row>
    <row r="161" spans="1:18" x14ac:dyDescent="0.25">
      <c r="K161" s="26"/>
      <c r="L161" s="26"/>
      <c r="M161" s="26"/>
      <c r="N161" s="26"/>
      <c r="O161" s="26"/>
      <c r="P161" s="26"/>
      <c r="Q161" s="26"/>
      <c r="R161" s="26"/>
    </row>
    <row r="162" spans="1:18" x14ac:dyDescent="0.25">
      <c r="K162" s="26"/>
      <c r="L162" s="26"/>
      <c r="M162" s="26"/>
      <c r="N162" s="26"/>
      <c r="O162" s="26"/>
      <c r="P162" s="26"/>
      <c r="Q162" s="26"/>
      <c r="R162" s="26"/>
    </row>
    <row r="163" spans="1:18" x14ac:dyDescent="0.25">
      <c r="K163" s="26"/>
      <c r="L163" s="26"/>
      <c r="M163" s="26"/>
      <c r="N163" s="26"/>
      <c r="O163" s="26"/>
      <c r="P163" s="26"/>
      <c r="Q163" s="26"/>
      <c r="R163" s="26"/>
    </row>
    <row r="164" spans="1:18" x14ac:dyDescent="0.25">
      <c r="K164" s="26"/>
      <c r="L164" s="26"/>
      <c r="M164" s="26"/>
      <c r="N164" s="26"/>
      <c r="O164" s="26"/>
      <c r="P164" s="26"/>
      <c r="Q164" s="26"/>
      <c r="R164" s="26"/>
    </row>
    <row r="165" spans="1:18" x14ac:dyDescent="0.25">
      <c r="K165" s="26"/>
      <c r="L165" s="26"/>
      <c r="M165" s="26"/>
      <c r="N165" s="26"/>
      <c r="O165" s="26"/>
      <c r="P165" s="26"/>
      <c r="Q165" s="26"/>
      <c r="R165" s="26"/>
    </row>
    <row r="166" spans="1:18" x14ac:dyDescent="0.25">
      <c r="K166" s="26"/>
      <c r="L166" s="26"/>
      <c r="M166" s="26"/>
      <c r="N166" s="26"/>
      <c r="O166" s="26"/>
      <c r="P166" s="26"/>
      <c r="Q166" s="26"/>
      <c r="R166" s="26"/>
    </row>
    <row r="167" spans="1:18" x14ac:dyDescent="0.25">
      <c r="K167" s="26"/>
      <c r="L167" s="26"/>
      <c r="M167" s="26"/>
      <c r="N167" s="26"/>
      <c r="O167" s="26"/>
      <c r="P167" s="26"/>
      <c r="Q167" s="26"/>
      <c r="R167" s="26"/>
    </row>
    <row r="168" spans="1:18" x14ac:dyDescent="0.25">
      <c r="K168" s="26"/>
      <c r="L168" s="26"/>
      <c r="M168" s="26"/>
      <c r="N168" s="26"/>
      <c r="O168" s="26"/>
      <c r="P168" s="26"/>
      <c r="Q168" s="26"/>
      <c r="R168" s="26"/>
    </row>
    <row r="169" spans="1:18" x14ac:dyDescent="0.25">
      <c r="K169" s="26"/>
      <c r="L169" s="26"/>
      <c r="M169" s="26"/>
      <c r="N169" s="26"/>
      <c r="O169" s="26"/>
      <c r="P169" s="26"/>
      <c r="Q169" s="26"/>
      <c r="R169" s="26"/>
    </row>
    <row r="170" spans="1:18" x14ac:dyDescent="0.25">
      <c r="K170" s="26"/>
      <c r="L170" s="26"/>
      <c r="M170" s="26"/>
      <c r="N170" s="26"/>
      <c r="O170" s="26"/>
      <c r="P170" s="26"/>
      <c r="Q170" s="26"/>
      <c r="R170" s="26"/>
    </row>
    <row r="171" spans="1:18" x14ac:dyDescent="0.25">
      <c r="K171" s="26"/>
      <c r="L171" s="26"/>
      <c r="M171" s="26"/>
      <c r="N171" s="26"/>
      <c r="O171" s="26"/>
      <c r="P171" s="26"/>
      <c r="Q171" s="26"/>
      <c r="R171" s="26"/>
    </row>
    <row r="172" spans="1:18" x14ac:dyDescent="0.25">
      <c r="K172" s="26"/>
      <c r="L172" s="26"/>
      <c r="M172" s="26"/>
      <c r="N172" s="26"/>
      <c r="O172" s="26"/>
      <c r="P172" s="26"/>
      <c r="Q172" s="26"/>
      <c r="R172" s="26"/>
    </row>
    <row r="173" spans="1:18" x14ac:dyDescent="0.25">
      <c r="K173" s="26"/>
      <c r="L173" s="26"/>
      <c r="M173" s="26"/>
      <c r="N173" s="26"/>
      <c r="O173" s="26"/>
      <c r="P173" s="26"/>
      <c r="Q173" s="26"/>
      <c r="R173" s="26"/>
    </row>
    <row r="174" spans="1:18" x14ac:dyDescent="0.25">
      <c r="K174" s="26"/>
      <c r="L174" s="26"/>
      <c r="M174" s="26"/>
      <c r="N174" s="26"/>
      <c r="O174" s="26"/>
      <c r="P174" s="26"/>
      <c r="Q174" s="26"/>
      <c r="R174" s="26"/>
    </row>
    <row r="175" spans="1:18" x14ac:dyDescent="0.25">
      <c r="K175" s="26"/>
      <c r="L175" s="26"/>
      <c r="M175" s="26"/>
      <c r="N175" s="26"/>
      <c r="O175" s="26"/>
      <c r="P175" s="26"/>
      <c r="Q175" s="26"/>
      <c r="R175" s="26"/>
    </row>
    <row r="176" spans="1:18" x14ac:dyDescent="0.25">
      <c r="A176" s="26" t="s">
        <v>44</v>
      </c>
      <c r="B176" s="26"/>
      <c r="C176" s="26"/>
      <c r="D176" s="26"/>
      <c r="E176" s="26"/>
      <c r="F176" s="26"/>
      <c r="G176" s="26"/>
      <c r="H176" s="26"/>
      <c r="K176" s="26"/>
      <c r="L176" s="26"/>
      <c r="M176" s="26"/>
      <c r="N176" s="26"/>
      <c r="O176" s="26"/>
      <c r="P176" s="26"/>
      <c r="Q176" s="26"/>
      <c r="R176" s="26"/>
    </row>
    <row r="177" spans="11:18" x14ac:dyDescent="0.25">
      <c r="K177" s="26"/>
      <c r="L177" s="26"/>
      <c r="M177" s="26"/>
      <c r="N177" s="26"/>
      <c r="O177" s="26"/>
      <c r="P177" s="26"/>
      <c r="Q177" s="26"/>
      <c r="R177" s="26"/>
    </row>
    <row r="178" spans="11:18" x14ac:dyDescent="0.25">
      <c r="K178" s="26"/>
      <c r="L178" s="26"/>
      <c r="M178" s="26"/>
      <c r="N178" s="26"/>
      <c r="O178" s="26"/>
      <c r="P178" s="26"/>
      <c r="Q178" s="26"/>
      <c r="R178" s="26"/>
    </row>
    <row r="179" spans="11:18" x14ac:dyDescent="0.25">
      <c r="K179" s="26"/>
      <c r="L179" s="26"/>
      <c r="M179" s="26"/>
      <c r="N179" s="26"/>
      <c r="O179" s="26"/>
      <c r="P179" s="26"/>
      <c r="Q179" s="26"/>
      <c r="R179" s="26"/>
    </row>
    <row r="180" spans="11:18" x14ac:dyDescent="0.25">
      <c r="K180" s="26"/>
      <c r="L180" s="26"/>
      <c r="M180" s="26"/>
      <c r="N180" s="26"/>
      <c r="O180" s="26"/>
      <c r="P180" s="26"/>
      <c r="Q180" s="26"/>
      <c r="R180" s="26"/>
    </row>
    <row r="181" spans="11:18" x14ac:dyDescent="0.25">
      <c r="K181" s="26"/>
      <c r="L181" s="26"/>
      <c r="M181" s="26"/>
      <c r="N181" s="26"/>
      <c r="O181" s="26"/>
      <c r="P181" s="26"/>
      <c r="Q181" s="26"/>
      <c r="R181" s="26"/>
    </row>
    <row r="182" spans="11:18" x14ac:dyDescent="0.25">
      <c r="K182" s="26"/>
      <c r="L182" s="26"/>
      <c r="M182" s="26"/>
      <c r="N182" s="26"/>
      <c r="O182" s="26"/>
      <c r="P182" s="26"/>
      <c r="Q182" s="26"/>
      <c r="R182" s="26"/>
    </row>
    <row r="183" spans="11:18" x14ac:dyDescent="0.25">
      <c r="K183" s="26"/>
      <c r="L183" s="26"/>
      <c r="M183" s="26"/>
      <c r="N183" s="26"/>
      <c r="O183" s="26"/>
      <c r="P183" s="26"/>
      <c r="Q183" s="26"/>
      <c r="R183" s="26"/>
    </row>
    <row r="184" spans="11:18" x14ac:dyDescent="0.25">
      <c r="K184" s="26"/>
      <c r="L184" s="26"/>
      <c r="M184" s="26"/>
      <c r="N184" s="26"/>
      <c r="O184" s="26"/>
      <c r="P184" s="26"/>
      <c r="Q184" s="26"/>
      <c r="R184" s="26"/>
    </row>
    <row r="185" spans="11:18" x14ac:dyDescent="0.25">
      <c r="K185" s="26"/>
      <c r="L185" s="26"/>
      <c r="M185" s="26"/>
      <c r="N185" s="26"/>
      <c r="O185" s="26"/>
      <c r="P185" s="26"/>
      <c r="Q185" s="26"/>
      <c r="R185" s="26"/>
    </row>
    <row r="186" spans="11:18" x14ac:dyDescent="0.25">
      <c r="K186" s="26"/>
      <c r="L186" s="26"/>
      <c r="M186" s="26"/>
      <c r="N186" s="26"/>
      <c r="O186" s="26"/>
      <c r="P186" s="26"/>
      <c r="Q186" s="26"/>
      <c r="R186" s="26"/>
    </row>
    <row r="187" spans="11:18" x14ac:dyDescent="0.25">
      <c r="K187" s="26"/>
      <c r="L187" s="26"/>
      <c r="M187" s="26"/>
      <c r="N187" s="26"/>
      <c r="O187" s="26"/>
      <c r="P187" s="26"/>
      <c r="Q187" s="26"/>
      <c r="R187" s="26"/>
    </row>
    <row r="188" spans="11:18" x14ac:dyDescent="0.25">
      <c r="K188" s="26"/>
      <c r="L188" s="26"/>
      <c r="M188" s="26"/>
      <c r="N188" s="26"/>
      <c r="O188" s="26"/>
      <c r="P188" s="26"/>
      <c r="Q188" s="26"/>
      <c r="R188" s="26"/>
    </row>
    <row r="189" spans="11:18" x14ac:dyDescent="0.25">
      <c r="K189" s="26"/>
      <c r="L189" s="26"/>
      <c r="M189" s="26"/>
      <c r="N189" s="26"/>
      <c r="O189" s="26"/>
      <c r="P189" s="26"/>
      <c r="Q189" s="26"/>
      <c r="R189" s="26"/>
    </row>
    <row r="190" spans="11:18" x14ac:dyDescent="0.25">
      <c r="K190" s="26"/>
      <c r="L190" s="26"/>
      <c r="M190" s="26"/>
      <c r="N190" s="26"/>
      <c r="O190" s="26"/>
      <c r="P190" s="26"/>
      <c r="Q190" s="26"/>
      <c r="R190" s="26"/>
    </row>
    <row r="191" spans="11:18" x14ac:dyDescent="0.25">
      <c r="K191" s="26"/>
      <c r="L191" s="26"/>
      <c r="M191" s="26"/>
      <c r="N191" s="26"/>
      <c r="O191" s="26"/>
      <c r="P191" s="26"/>
      <c r="Q191" s="26"/>
      <c r="R191" s="26"/>
    </row>
    <row r="192" spans="11:18" x14ac:dyDescent="0.25">
      <c r="K192" s="26"/>
      <c r="L192" s="26"/>
      <c r="M192" s="26"/>
      <c r="N192" s="26"/>
      <c r="O192" s="26"/>
      <c r="P192" s="26"/>
      <c r="Q192" s="26"/>
      <c r="R192" s="26"/>
    </row>
    <row r="193" spans="1:18" x14ac:dyDescent="0.25">
      <c r="K193" s="26"/>
      <c r="L193" s="26"/>
      <c r="M193" s="26"/>
      <c r="N193" s="26"/>
      <c r="O193" s="26"/>
      <c r="P193" s="26"/>
      <c r="Q193" s="26"/>
      <c r="R193" s="26"/>
    </row>
    <row r="194" spans="1:18" x14ac:dyDescent="0.25">
      <c r="K194" s="26"/>
      <c r="L194" s="26"/>
      <c r="M194" s="26"/>
      <c r="N194" s="26"/>
      <c r="O194" s="26"/>
      <c r="P194" s="26"/>
      <c r="Q194" s="26"/>
      <c r="R194" s="26"/>
    </row>
    <row r="195" spans="1:18" x14ac:dyDescent="0.25">
      <c r="K195" s="26"/>
      <c r="L195" s="26"/>
      <c r="M195" s="26"/>
      <c r="N195" s="26"/>
      <c r="O195" s="26"/>
      <c r="P195" s="26"/>
      <c r="Q195" s="26"/>
      <c r="R195" s="26"/>
    </row>
    <row r="196" spans="1:18" x14ac:dyDescent="0.25">
      <c r="K196" s="26"/>
      <c r="L196" s="26"/>
      <c r="M196" s="26"/>
      <c r="N196" s="26"/>
      <c r="O196" s="26"/>
      <c r="P196" s="26"/>
      <c r="Q196" s="26"/>
      <c r="R196" s="26"/>
    </row>
    <row r="197" spans="1:18" x14ac:dyDescent="0.25">
      <c r="K197" s="26"/>
      <c r="L197" s="26"/>
      <c r="M197" s="26"/>
      <c r="N197" s="26"/>
      <c r="O197" s="26"/>
      <c r="P197" s="26"/>
      <c r="Q197" s="26"/>
      <c r="R197" s="26"/>
    </row>
    <row r="198" spans="1:18" x14ac:dyDescent="0.25">
      <c r="K198" s="26"/>
      <c r="L198" s="26"/>
      <c r="M198" s="26"/>
      <c r="N198" s="26"/>
      <c r="O198" s="26"/>
      <c r="P198" s="26"/>
      <c r="Q198" s="26"/>
      <c r="R198" s="26"/>
    </row>
    <row r="199" spans="1:18" x14ac:dyDescent="0.25">
      <c r="K199" s="26"/>
      <c r="L199" s="26"/>
      <c r="M199" s="26"/>
      <c r="N199" s="26"/>
      <c r="O199" s="26"/>
      <c r="P199" s="26"/>
      <c r="Q199" s="26"/>
      <c r="R199" s="26"/>
    </row>
    <row r="200" spans="1:18" x14ac:dyDescent="0.25">
      <c r="K200" s="26"/>
      <c r="L200" s="26"/>
      <c r="M200" s="26"/>
      <c r="N200" s="26"/>
      <c r="O200" s="26"/>
      <c r="P200" s="26"/>
      <c r="Q200" s="26"/>
      <c r="R200" s="26"/>
    </row>
    <row r="201" spans="1:18" x14ac:dyDescent="0.25">
      <c r="A201" s="26" t="s">
        <v>45</v>
      </c>
      <c r="B201" s="26"/>
      <c r="C201" s="26"/>
      <c r="D201" s="26"/>
      <c r="E201" s="26"/>
      <c r="F201" s="26"/>
      <c r="G201" s="26"/>
      <c r="H201" s="26"/>
      <c r="K201" s="26"/>
      <c r="L201" s="26"/>
      <c r="M201" s="26"/>
      <c r="N201" s="26"/>
      <c r="O201" s="26"/>
      <c r="P201" s="26"/>
      <c r="Q201" s="26"/>
      <c r="R201" s="26"/>
    </row>
  </sheetData>
  <mergeCells count="259"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5" t="s">
        <v>28</v>
      </c>
      <c r="B1" s="25"/>
      <c r="C1" s="25"/>
      <c r="D1" s="25"/>
      <c r="E1" s="25"/>
      <c r="F1" s="25"/>
      <c r="G1" s="25"/>
      <c r="H1" s="25"/>
      <c r="J1" s="25" t="s">
        <v>48</v>
      </c>
      <c r="K1" s="25"/>
      <c r="L1" s="25"/>
      <c r="M1" s="25"/>
      <c r="N1" s="25"/>
      <c r="O1" s="25"/>
      <c r="P1" s="25"/>
      <c r="Q1" s="25"/>
      <c r="S1" s="26" t="s">
        <v>32</v>
      </c>
      <c r="T1" s="26"/>
      <c r="U1" s="26"/>
      <c r="V1" s="26"/>
      <c r="W1" s="26"/>
      <c r="X1" s="26"/>
      <c r="Y1" s="26"/>
      <c r="Z1" s="26"/>
    </row>
    <row r="2" spans="1:26" x14ac:dyDescent="0.25">
      <c r="A2" s="25" t="s">
        <v>29</v>
      </c>
      <c r="B2" s="25"/>
      <c r="C2" s="25"/>
      <c r="D2" s="25"/>
      <c r="E2" s="25"/>
      <c r="F2" s="25"/>
      <c r="G2" s="25"/>
      <c r="H2" s="25"/>
      <c r="J2" s="25" t="s">
        <v>33</v>
      </c>
      <c r="K2" s="25"/>
      <c r="L2" s="25"/>
      <c r="M2" s="25"/>
      <c r="N2" s="25"/>
      <c r="O2" s="25"/>
      <c r="P2" s="25"/>
      <c r="Q2" s="25"/>
      <c r="S2" s="25" t="s">
        <v>29</v>
      </c>
      <c r="T2" s="25"/>
      <c r="U2" s="25"/>
      <c r="V2" s="25"/>
      <c r="W2" s="25"/>
      <c r="X2" s="25"/>
      <c r="Y2" s="25"/>
      <c r="Z2" s="25"/>
    </row>
    <row r="3" spans="1:26" x14ac:dyDescent="0.25">
      <c r="A3" s="25" t="s">
        <v>30</v>
      </c>
      <c r="B3" s="25"/>
      <c r="C3" s="25"/>
      <c r="D3" s="25"/>
      <c r="E3" s="25"/>
      <c r="F3" s="25"/>
      <c r="G3" s="25"/>
      <c r="H3" s="25"/>
      <c r="J3" s="25" t="s">
        <v>49</v>
      </c>
      <c r="K3" s="25"/>
      <c r="L3" s="25"/>
      <c r="M3" s="25"/>
      <c r="N3" s="25"/>
      <c r="O3" s="25"/>
      <c r="P3" s="25"/>
      <c r="Q3" s="25"/>
      <c r="S3" s="25" t="s">
        <v>49</v>
      </c>
      <c r="T3" s="25"/>
      <c r="U3" s="25"/>
      <c r="V3" s="25"/>
      <c r="W3" s="25"/>
      <c r="X3" s="25"/>
      <c r="Y3" s="25"/>
      <c r="Z3" s="25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BF301"/>
  <sheetViews>
    <sheetView topLeftCell="AS102" zoomScaleNormal="100" workbookViewId="0">
      <selection activeCell="BG56" sqref="BG56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55" spans="53:58" x14ac:dyDescent="0.25">
      <c r="BA55" s="30" t="s">
        <v>76</v>
      </c>
      <c r="BB55" s="30"/>
      <c r="BC55" s="30"/>
      <c r="BD55" s="30"/>
      <c r="BE55" s="30"/>
      <c r="BF55" s="30"/>
    </row>
    <row r="80" spans="23:23" x14ac:dyDescent="0.25">
      <c r="W80" t="s">
        <v>78</v>
      </c>
    </row>
    <row r="110" spans="45:45" ht="28.5" x14ac:dyDescent="0.45">
      <c r="AS110" s="22"/>
    </row>
    <row r="121" spans="23:23" x14ac:dyDescent="0.25">
      <c r="W121" t="s">
        <v>79</v>
      </c>
    </row>
    <row r="301" spans="26:26" x14ac:dyDescent="0.25">
      <c r="Z301" s="2"/>
    </row>
  </sheetData>
  <mergeCells count="1">
    <mergeCell ref="BA55:BF55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  <vt:lpstr>Statistics</vt:lpstr>
      <vt:lpstr>DBSCAN IRST004</vt:lpstr>
      <vt:lpstr>DBSCAN IRST005</vt:lpstr>
      <vt:lpstr>DBSCAN IRST008</vt:lpstr>
      <vt:lpstr>DBSCAN IRST011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2018-08-07T21:14:19Z</dcterms:modified>
</cp:coreProperties>
</file>